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926" documentId="120_S{2AC9BD13-BADA-5192-A53E-5A8FF88502F6}" xr6:coauthVersionLast="47" xr6:coauthVersionMax="47" xr10:uidLastSave="{C2EB65EE-6C52-4AD8-BDB5-797086304C31}"/>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2" i="1" l="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0" i="3"/>
  <c r="D7" i="3"/>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2" i="9"/>
  <c r="G2" i="9"/>
  <c r="I2" i="9"/>
  <c r="J2" i="9"/>
  <c r="L2" i="9"/>
  <c r="B3" i="9"/>
  <c r="G3" i="9"/>
  <c r="I3" i="9"/>
  <c r="J3" i="9"/>
  <c r="L3" i="9"/>
  <c r="B4" i="9"/>
  <c r="G4" i="9"/>
  <c r="I4" i="9"/>
  <c r="J4" i="9"/>
  <c r="L4"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<sst xmlns="http://schemas.openxmlformats.org/spreadsheetml/2006/main" count="181589" uniqueCount="39209">
  <si>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</si>
  <si>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</si>
  <si>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</si>
  <si>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</si>
  <si>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</si>
  <si>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</si>
  <si>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</si>
  <si>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</si>
  <si>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</si>
  <si>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</si>
  <si>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</si>
  <si>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</si>
  <si>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</si>
  <si>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</si>
  <si>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</si>
  <si>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</si>
  <si>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</si>
  <si>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</si>
  <si>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</si>
  <si>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</si>
  <si>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</si>
  <si>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</si>
  <si>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</si>
  <si>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</si>
  <si>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</si>
  <si>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</si>
  <si>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</si>
  <si>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</si>
  <si>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</si>
  <si>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</si>
  <si>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</si>
  <si>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</si>
  <si>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</si>
  <si>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</si>
  <si>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</si>
  <si>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</si>
  <si>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</si>
  <si>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</si>
  <si>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</si>
  <si>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</si>
  <si>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</si>
  <si>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</si>
  <si>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</si>
  <si>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</si>
  <si>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</si>
  <si>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</si>
  <si>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</si>
  <si>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</si>
  <si>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</si>
  <si>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</si>
  <si>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</si>
  <si>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</si>
  <si>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</si>
  <si>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</si>
  <si>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</si>
  <si>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</si>
  <si>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</si>
  <si>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</si>
  <si>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</si>
  <si>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</si>
  <si>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</si>
  <si>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</si>
  <si>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</si>
  <si>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</si>
  <si>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</si>
  <si>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</si>
  <si>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</si>
  <si>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</si>
  <si>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</si>
  <si>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</si>
  <si>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</si>
  <si>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</si>
  <si>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</si>
  <si>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</si>
  <si>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</si>
  <si>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</si>
  <si>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</si>
  <si>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</si>
  <si>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</si>
  <si>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</si>
  <si>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</si>
  <si>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</si>
  <si>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</si>
  <si>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</si>
  <si>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</si>
  <si>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</si>
  <si>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</si>
  <si>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</si>
  <si>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</si>
  <si>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</si>
  <si>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</si>
  <si>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</si>
  <si>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</si>
  <si>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</si>
  <si>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</si>
  <si>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</si>
  <si>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</si>
  <si>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</si>
  <si>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</si>
  <si>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</si>
  <si>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</si>
  <si>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</si>
  <si>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</si>
  <si>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</si>
  <si>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</si>
  <si>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</si>
  <si>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</si>
  <si>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</si>
  <si>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</si>
  <si>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</si>
  <si>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</si>
  <si>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</si>
  <si>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</si>
  <si>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</si>
  <si>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</si>
  <si>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</si>
  <si>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</si>
  <si>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</si>
  <si>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</si>
  <si>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</si>
  <si>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</si>
  <si>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</si>
  <si>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</si>
  <si>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</si>
  <si>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</si>
  <si>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</si>
  <si>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</si>
  <si>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</si>
  <si>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</si>
  <si>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</si>
  <si>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</si>
  <si>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</si>
  <si>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</si>
  <si>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</si>
  <si>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</si>
  <si>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</si>
  <si>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</si>
  <si>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</si>
  <si>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</si>
  <si>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</si>
  <si>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</si>
  <si>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</si>
  <si>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</si>
  <si>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</si>
  <si>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</si>
  <si>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</si>
  <si>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</si>
  <si>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</si>
  <si>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</si>
  <si>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</si>
  <si>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</si>
  <si>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</si>
  <si>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</si>
  <si>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</si>
  <si>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</si>
  <si>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</si>
  <si>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</si>
  <si>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</si>
  <si>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</si>
  <si>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</si>
  <si>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</si>
  <si>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</si>
  <si>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</si>
  <si>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</si>
  <si>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</si>
  <si>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</si>
  <si>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</si>
  <si>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</si>
  <si>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</si>
  <si>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</si>
  <si>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</si>
  <si>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</si>
  <si>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</si>
  <si>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</si>
  <si>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</si>
  <si>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</si>
  <si>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</si>
  <si>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</si>
  <si>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</si>
  <si>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</si>
  <si>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</si>
  <si>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</si>
  <si>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</si>
  <si>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</si>
  <si>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</si>
  <si>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</si>
  <si>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</si>
  <si>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</si>
  <si>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</si>
  <si>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</si>
  <si>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</si>
  <si>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</si>
  <si>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</si>
  <si>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</si>
  <si>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</si>
  <si>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</si>
  <si>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</si>
  <si>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</si>
  <si>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</si>
  <si>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</si>
  <si>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</si>
  <si>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</si>
  <si>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</si>
  <si>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</si>
  <si>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</si>
  <si>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</si>
  <si>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</si>
  <si>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</si>
  <si>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</si>
  <si>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</si>
  <si>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</si>
  <si>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</si>
  <si>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</si>
  <si>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</si>
  <si>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</si>
  <si>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</si>
  <si>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</si>
  <si>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</si>
  <si>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</si>
  <si>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</si>
  <si>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</si>
  <si>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</si>
  <si>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</si>
  <si>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</si>
  <si>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</si>
  <si>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</si>
  <si>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</si>
  <si>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</si>
  <si>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</si>
  <si>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</si>
  <si>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</si>
  <si>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</si>
  <si>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</si>
  <si>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</si>
  <si>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</si>
  <si>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</si>
  <si>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</si>
  <si>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</si>
  <si>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</si>
  <si>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</si>
  <si>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</si>
  <si>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</si>
  <si>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</si>
  <si>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</si>
  <si>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</si>
  <si>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</si>
  <si>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</si>
  <si>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</si>
  <si>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</si>
  <si>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</si>
  <si>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</si>
  <si>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</si>
  <si>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</si>
  <si>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</si>
  <si>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</si>
  <si>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</si>
  <si>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</si>
  <si>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</si>
  <si>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</si>
  <si>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</si>
  <si>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</si>
  <si>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</si>
  <si>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</si>
  <si>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</si>
  <si>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</si>
  <si>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</si>
  <si>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</si>
  <si>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</si>
  <si>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</si>
  <si>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</si>
  <si>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</si>
  <si>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</si>
  <si>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</si>
  <si>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</si>
  <si>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</si>
  <si>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</si>
  <si>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</si>
  <si>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</si>
  <si>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</si>
  <si>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</si>
  <si>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</si>
  <si>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</si>
  <si>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</si>
  <si>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</si>
  <si>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</si>
  <si>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</si>
  <si>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</si>
  <si>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</si>
  <si>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</si>
  <si>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</si>
  <si>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</si>
  <si>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</si>
  <si>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</si>
  <si>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</si>
  <si>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</si>
  <si>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</si>
  <si>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</si>
  <si>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</si>
  <si>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</si>
  <si>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</si>
  <si>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</si>
  <si>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</si>
  <si>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</si>
  <si>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</si>
  <si>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</si>
  <si>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</si>
  <si>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</si>
  <si>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</si>
  <si>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</si>
  <si>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</si>
  <si>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</si>
  <si>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</si>
  <si>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</si>
  <si>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</si>
  <si>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</si>
  <si>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</si>
  <si>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</si>
  <si>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</si>
  <si>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</si>
  <si>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</si>
  <si>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</si>
  <si>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</si>
  <si>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</si>
  <si>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</si>
  <si>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</si>
  <si>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</si>
  <si>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</si>
  <si>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</si>
  <si>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</si>
  <si>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</si>
  <si>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</si>
  <si>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</si>
  <si>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</si>
  <si>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</si>
  <si>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</si>
  <si>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</si>
  <si>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</si>
  <si>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</si>
  <si>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</si>
  <si>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</si>
  <si>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</si>
  <si>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</si>
  <si>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</si>
  <si>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</si>
  <si>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</si>
  <si>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</si>
  <si>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</si>
  <si>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</si>
  <si>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</si>
  <si>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</si>
  <si>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</si>
  <si>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</si>
  <si>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</si>
  <si>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</si>
  <si>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</si>
  <si>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</si>
  <si>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</si>
  <si>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</si>
  <si>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</si>
  <si>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</si>
  <si>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</si>
  <si>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</si>
  <si>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</si>
  <si>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</si>
  <si>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</si>
  <si>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</si>
  <si>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</si>
  <si>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</si>
  <si>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</si>
  <si>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</si>
  <si>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</si>
  <si>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</si>
  <si>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</si>
  <si>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</si>
  <si>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</si>
  <si>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</si>
  <si>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</si>
  <si>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</si>
  <si>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</si>
  <si>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</si>
  <si>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</si>
  <si>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</si>
  <si>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</si>
  <si>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</si>
  <si>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</si>
  <si>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</si>
  <si>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</si>
  <si>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</si>
  <si>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</si>
  <si>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</si>
  <si>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</si>
  <si>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</si>
  <si>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</si>
  <si>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</si>
  <si>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</si>
  <si>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</si>
  <si>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</si>
  <si>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</si>
  <si>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</si>
  <si>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</si>
  <si>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</si>
  <si>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</si>
  <si>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</si>
  <si>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</si>
  <si>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</si>
  <si>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</si>
  <si>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</si>
  <si>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</si>
  <si>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</si>
  <si>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</si>
  <si>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</si>
  <si>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</si>
  <si>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</si>
  <si>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</si>
  <si>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</si>
  <si>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</si>
  <si>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</si>
  <si>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</si>
  <si>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</si>
  <si>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</si>
  <si>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</si>
  <si>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</si>
  <si>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</si>
  <si>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</si>
  <si>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</si>
  <si>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</si>
  <si>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</si>
  <si>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</si>
  <si>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</si>
  <si>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</si>
  <si>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</si>
  <si>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</si>
  <si>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</si>
  <si>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</si>
  <si>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</si>
  <si>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</si>
  <si>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</si>
  <si>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</si>
  <si>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</si>
  <si>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</si>
  <si>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</si>
  <si>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</si>
  <si>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</si>
  <si>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</si>
  <si>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</si>
  <si>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</si>
  <si>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</si>
  <si>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</si>
  <si>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</si>
  <si>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</si>
  <si>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</si>
  <si>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</si>
  <si>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</si>
  <si>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</si>
  <si>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</si>
  <si>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</si>
  <si>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</si>
  <si>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</si>
  <si>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</si>
  <si>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</si>
  <si>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</si>
  <si>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</si>
  <si>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</si>
  <si>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</si>
  <si>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</si>
  <si>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</si>
  <si>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</si>
  <si>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</si>
  <si>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</si>
  <si>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</si>
  <si>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</si>
  <si>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</si>
  <si>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</si>
  <si>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</si>
  <si>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</si>
  <si>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</si>
  <si>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</si>
  <si>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</si>
  <si>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</si>
  <si>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</si>
  <si>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</si>
  <si>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</si>
  <si>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</si>
  <si>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</si>
  <si>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</si>
  <si>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</si>
  <si>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</si>
  <si>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</si>
  <si>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</si>
  <si>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</si>
  <si>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</si>
  <si>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</si>
  <si>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</si>
  <si>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</si>
  <si>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</si>
  <si>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</si>
  <si>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</si>
  <si>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</si>
  <si>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</si>
  <si>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</si>
  <si>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</si>
  <si>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</si>
  <si>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</si>
  <si>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</si>
  <si>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</si>
  <si>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</si>
  <si>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</si>
  <si>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</si>
  <si>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</si>
  <si>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</si>
  <si>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</si>
  <si>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</si>
  <si>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</si>
  <si>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</si>
  <si>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</si>
  <si>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</si>
  <si>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</si>
  <si>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</si>
  <si>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</si>
  <si>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</si>
  <si>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</si>
  <si>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</si>
  <si>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</si>
  <si>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</si>
  <si>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</si>
  <si>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</si>
  <si>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</si>
  <si>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</si>
  <si>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</si>
  <si>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</si>
  <si>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</si>
  <si>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</si>
  <si>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</si>
  <si>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</si>
  <si>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</si>
  <si>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</si>
  <si>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</si>
  <si>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</si>
  <si>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</si>
  <si>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</si>
  <si>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</si>
  <si>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</si>
  <si>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</si>
  <si>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</si>
  <si>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</si>
  <si>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</si>
  <si>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</si>
  <si>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</si>
  <si>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</si>
  <si>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</si>
  <si>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</si>
  <si>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</si>
  <si>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</si>
  <si>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</si>
  <si>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</si>
  <si>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</si>
  <si>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</si>
  <si>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</si>
  <si>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</si>
  <si>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</si>
  <si>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</si>
  <si>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</si>
  <si>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</si>
  <si>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</si>
  <si>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</si>
  <si>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</si>
  <si>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</si>
  <si>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</si>
  <si>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</si>
  <si>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</si>
  <si>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</si>
  <si>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</si>
  <si>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</si>
  <si>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</si>
  <si>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</si>
  <si>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</si>
  <si>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</si>
  <si>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</si>
  <si>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</si>
  <si>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</si>
  <si>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</si>
  <si>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</si>
  <si>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</si>
  <si>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</si>
  <si>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</si>
  <si>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</si>
  <si>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</si>
  <si>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</si>
  <si>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</si>
  <si>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</si>
  <si>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</si>
  <si>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</si>
  <si>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</si>
  <si>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</si>
  <si>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</si>
  <si>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</si>
  <si>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</si>
  <si>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</si>
  <si>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</si>
  <si>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</si>
  <si>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</si>
  <si>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</si>
  <si>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</si>
  <si>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</si>
  <si>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</si>
  <si>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</si>
  <si>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</si>
  <si>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</si>
  <si>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</si>
  <si>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</si>
  <si>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</si>
  <si>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</si>
  <si>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</si>
  <si>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</si>
  <si>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</si>
  <si>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</si>
  <si>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</si>
  <si>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</si>
  <si>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</si>
  <si>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</si>
  <si>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</si>
  <si>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</si>
  <si>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</si>
  <si>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</si>
  <si>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</si>
  <si>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</si>
  <si>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</si>
  <si>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</si>
  <si>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</si>
  <si>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</si>
  <si>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</si>
  <si>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</si>
  <si>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</si>
  <si>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</si>
  <si>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</si>
  <si>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</si>
  <si>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</si>
  <si>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</si>
  <si>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</si>
  <si>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</si>
  <si>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</si>
  <si>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</si>
  <si>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</si>
  <si>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</si>
  <si>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</si>
  <si>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</si>
  <si>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</si>
  <si>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</si>
  <si>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</si>
  <si>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</si>
  <si>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</si>
  <si>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</si>
  <si>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</si>
  <si>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</si>
  <si>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</si>
  <si>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</si>
  <si>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</si>
  <si>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</si>
  <si>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</si>
  <si>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</si>
  <si>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</si>
  <si>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</si>
  <si>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</si>
  <si>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</si>
  <si>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</si>
  <si>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</si>
  <si>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</si>
  <si>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</si>
  <si>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</si>
  <si>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</si>
  <si>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</si>
  <si>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</si>
  <si>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</si>
  <si>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</si>
  <si>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</si>
  <si>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</si>
  <si>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</si>
  <si>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</si>
  <si>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</si>
  <si>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</si>
  <si>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</si>
  <si>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</si>
  <si>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</si>
  <si>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</si>
  <si>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</si>
  <si>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</si>
  <si>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</si>
  <si>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</si>
  <si>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</si>
  <si>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</si>
  <si>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</si>
  <si>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</si>
  <si>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</si>
  <si>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</si>
  <si>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</si>
  <si>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</si>
  <si>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</si>
  <si>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</si>
  <si>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</si>
  <si>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</si>
  <si>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</si>
  <si>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</si>
  <si>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</si>
  <si>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</si>
  <si>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</si>
  <si>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</si>
  <si>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</si>
  <si>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</si>
  <si>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</si>
  <si>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</si>
  <si>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</si>
  <si>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</si>
  <si>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</si>
  <si>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</si>
  <si>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</si>
  <si>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</si>
  <si>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</si>
  <si>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</si>
  <si>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</si>
  <si>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</si>
  <si>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</si>
  <si>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</si>
  <si>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</si>
  <si>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</si>
  <si>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</si>
  <si>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</si>
  <si>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</si>
  <si>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</si>
  <si>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</si>
  <si>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</si>
  <si>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</si>
  <si>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</si>
  <si>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</si>
  <si>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</si>
  <si>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</si>
  <si>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</si>
  <si>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</si>
  <si>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</si>
  <si>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</si>
  <si>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</si>
  <si>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</si>
  <si>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</si>
  <si>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</si>
  <si>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</si>
  <si>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</si>
  <si>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</si>
  <si>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</si>
  <si>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</si>
  <si>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</si>
  <si>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</si>
  <si>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</si>
  <si>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</si>
  <si>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</si>
  <si>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</si>
  <si>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</si>
  <si>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</si>
  <si>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</si>
  <si>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</si>
  <si>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</si>
  <si>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</si>
  <si>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</si>
  <si>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</si>
  <si>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</si>
  <si>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</si>
  <si>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</si>
  <si>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</si>
  <si>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</si>
  <si>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</si>
  <si>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</si>
  <si>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</si>
  <si>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</si>
  <si>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</si>
  <si>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</si>
  <si>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</si>
  <si>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</si>
  <si>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</si>
  <si>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</si>
  <si>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</si>
  <si>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</si>
  <si>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</si>
  <si>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</si>
  <si>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</si>
  <si>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</si>
  <si>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</si>
  <si>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</si>
  <si>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</si>
  <si>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</si>
  <si>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</si>
  <si>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</si>
  <si>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</si>
  <si>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</si>
  <si>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</si>
  <si>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</si>
  <si>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</si>
  <si>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</si>
  <si>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</si>
  <si>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</si>
  <si>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</si>
  <si>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</si>
  <si>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</si>
  <si>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</si>
  <si>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</si>
  <si>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</si>
  <si>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</si>
  <si>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</si>
  <si>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</si>
  <si>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</si>
  <si>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</si>
  <si>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</si>
  <si>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</si>
  <si>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</si>
  <si>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</si>
  <si>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</si>
  <si>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</si>
  <si>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</si>
  <si>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</si>
  <si>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</si>
  <si>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</si>
  <si>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</si>
  <si>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</si>
  <si>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</si>
  <si>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</si>
  <si>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</si>
  <si>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</si>
  <si>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</si>
  <si>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</si>
  <si>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</si>
  <si>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</si>
  <si>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</si>
  <si>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</si>
  <si>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</si>
  <si>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</si>
  <si>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</si>
  <si>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</si>
  <si>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</si>
  <si>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</si>
  <si>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</si>
  <si>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</si>
  <si>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</si>
  <si>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</si>
  <si>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</si>
  <si>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</si>
  <si>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</si>
  <si>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</si>
  <si>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</si>
  <si>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</si>
  <si>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</si>
  <si>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</si>
  <si>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</si>
  <si>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</si>
  <si>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</si>
  <si>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</si>
  <si>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</si>
  <si>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</si>
  <si>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</si>
  <si>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</si>
  <si>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</si>
  <si>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</si>
  <si>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</si>
  <si>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</si>
  <si>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</si>
  <si>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</si>
  <si>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</si>
  <si>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</si>
  <si>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</si>
  <si>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</si>
  <si>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</si>
  <si>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</si>
  <si>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</si>
  <si>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</si>
  <si>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</si>
  <si>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</si>
  <si>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</si>
  <si>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</si>
  <si>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</si>
  <si>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</si>
  <si>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</si>
  <si>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</si>
  <si>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</si>
  <si>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</si>
  <si>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</si>
  <si>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</si>
  <si>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</si>
  <si>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</si>
  <si>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</si>
  <si>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</si>
  <si>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</si>
  <si>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</si>
  <si>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</si>
  <si>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</si>
  <si>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</si>
  <si>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</si>
  <si>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</si>
  <si>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</si>
  <si>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</si>
  <si>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</si>
  <si>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</si>
  <si>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</si>
  <si>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</si>
  <si>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</si>
  <si>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</si>
  <si>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</si>
  <si>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</si>
  <si>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</si>
  <si>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</si>
  <si>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</si>
  <si>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</si>
  <si>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</si>
  <si>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</si>
  <si>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</si>
  <si>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</si>
  <si>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</si>
  <si>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</si>
  <si>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</si>
  <si>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</si>
  <si>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</si>
  <si>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</si>
  <si>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</si>
  <si>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</si>
  <si>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</si>
  <si>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</si>
  <si>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</si>
  <si>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</si>
  <si>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</si>
  <si>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</si>
  <si>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</si>
  <si>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</si>
  <si>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</si>
  <si>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</si>
  <si>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</si>
  <si>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</si>
  <si>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</si>
  <si>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</si>
  <si>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</si>
  <si>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</si>
  <si>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</si>
  <si>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</si>
  <si>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</si>
  <si>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</si>
  <si>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</si>
  <si>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</si>
  <si>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</si>
  <si>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</si>
  <si>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</si>
  <si>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</si>
  <si>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</si>
  <si>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</si>
  <si>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</si>
  <si>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</si>
  <si>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</si>
  <si>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</si>
  <si>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</si>
  <si>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</si>
  <si>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</si>
  <si>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</si>
  <si>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</si>
  <si>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</si>
  <si>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</si>
  <si>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</si>
  <si>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</si>
  <si>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</si>
  <si>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</si>
  <si>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</si>
  <si>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</si>
  <si>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</si>
  <si>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</si>
  <si>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</si>
  <si>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</si>
  <si>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</si>
  <si>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</si>
  <si>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</si>
  <si>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</si>
  <si>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</si>
  <si>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</si>
  <si>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</si>
  <si>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</si>
  <si>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</si>
  <si>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</si>
  <si>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</si>
  <si>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</si>
  <si>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</si>
  <si>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</si>
  <si>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</si>
  <si>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</si>
  <si>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</si>
  <si>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</si>
  <si>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</si>
  <si>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</si>
  <si>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</si>
  <si>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</si>
  <si>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</si>
  <si>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</si>
  <si>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</si>
  <si>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</si>
  <si>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</si>
  <si>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</si>
  <si>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</si>
  <si>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</si>
  <si>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</si>
  <si>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</si>
  <si>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</si>
  <si>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</si>
  <si>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</si>
  <si>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</si>
  <si>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</si>
  <si>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</si>
  <si>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</si>
  <si>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</si>
  <si>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</si>
  <si>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</si>
  <si>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</si>
  <si>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</si>
  <si>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</si>
  <si>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</si>
  <si>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</si>
  <si>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</si>
  <si>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</si>
  <si>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</si>
  <si>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</si>
  <si>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</si>
  <si>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</si>
  <si>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</si>
  <si>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</si>
  <si>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</si>
  <si>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</si>
  <si>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</si>
  <si>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</si>
  <si>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</si>
  <si>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</si>
  <si>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</si>
  <si>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</si>
  <si>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</si>
  <si>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</si>
  <si>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</si>
  <si>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</si>
  <si>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</si>
  <si>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</si>
  <si>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</si>
  <si>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</si>
  <si>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</si>
  <si>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</si>
  <si>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</si>
  <si>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</si>
  <si>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</si>
  <si>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</si>
  <si>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</si>
  <si>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</si>
  <si>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</si>
  <si>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</si>
  <si>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</si>
  <si>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</si>
  <si>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</si>
  <si>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</si>
  <si>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</si>
  <si>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</si>
  <si>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</si>
  <si>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</si>
  <si>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</si>
  <si>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</si>
  <si>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</si>
  <si>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</si>
  <si>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</si>
  <si>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</si>
  <si>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</si>
  <si>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</si>
  <si>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</si>
  <si>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</si>
  <si>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</si>
  <si>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</si>
  <si>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</si>
  <si>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</si>
  <si>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</si>
  <si>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</si>
  <si>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</si>
  <si>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</si>
  <si>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</si>
  <si>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</si>
  <si>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</si>
  <si>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</si>
  <si>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</si>
  <si>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</si>
  <si>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</si>
  <si>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</si>
  <si>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</si>
  <si>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</si>
  <si>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</si>
  <si>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</si>
  <si>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</si>
  <si>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</si>
  <si>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</si>
  <si>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</si>
  <si>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</si>
  <si>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</si>
  <si>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</si>
  <si>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</si>
  <si>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</si>
  <si>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</si>
  <si>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</si>
  <si>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</si>
  <si>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</si>
  <si>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</si>
  <si>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</si>
  <si>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</si>
  <si>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</si>
  <si>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</si>
  <si>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</si>
  <si>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</si>
  <si>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</si>
  <si>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</si>
  <si>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</si>
  <si>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</si>
  <si>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</si>
  <si>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</si>
  <si>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</si>
  <si>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</si>
  <si>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</si>
  <si>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</si>
  <si>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</si>
  <si>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</si>
  <si>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</si>
  <si>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</si>
  <si>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</si>
  <si>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</si>
  <si>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</si>
  <si>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</si>
  <si>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</si>
  <si>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</si>
  <si>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</si>
  <si>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</si>
  <si>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</si>
  <si>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</si>
  <si>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</si>
  <si>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</si>
  <si>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</si>
  <si>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</si>
  <si>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</si>
  <si>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</si>
  <si>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</si>
  <si>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</si>
  <si>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</si>
  <si>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</si>
  <si>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</si>
  <si>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</si>
  <si>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</si>
  <si>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</si>
  <si>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</si>
  <si>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</si>
  <si>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</si>
  <si>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</si>
  <si>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</si>
  <si>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</si>
  <si>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</si>
  <si>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</si>
  <si>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</si>
  <si>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</si>
  <si>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</si>
  <si>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</si>
  <si>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</si>
  <si>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</si>
  <si>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</si>
  <si>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</si>
  <si>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</si>
  <si>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</si>
  <si>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</si>
  <si>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</si>
  <si>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</si>
  <si>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</si>
  <si>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</si>
  <si>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</si>
  <si>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</si>
  <si>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</si>
  <si>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</si>
  <si>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</si>
  <si>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</si>
  <si>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</si>
  <si>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</si>
  <si>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</si>
  <si>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</si>
  <si>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</si>
  <si>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</si>
  <si>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</si>
  <si>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</si>
  <si>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</si>
  <si>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</si>
  <si>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</si>
  <si>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</si>
  <si>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</si>
  <si>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</si>
  <si>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</si>
  <si>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</si>
  <si>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</si>
  <si>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</si>
  <si>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</si>
  <si>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</si>
  <si>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</si>
  <si>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</si>
  <si>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</si>
  <si>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</si>
  <si>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</si>
  <si>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</si>
  <si>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</si>
  <si>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</si>
  <si>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</si>
  <si>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</si>
  <si>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</si>
  <si>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</si>
  <si>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</si>
  <si>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</si>
  <si>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</si>
  <si>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</si>
  <si>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</si>
  <si>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</si>
  <si>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</si>
  <si>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</si>
  <si>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</si>
  <si>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</si>
  <si>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</si>
  <si>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</si>
  <si>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</si>
  <si>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</si>
  <si>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</si>
  <si>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</si>
  <si>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</si>
  <si>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</si>
  <si>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</si>
  <si>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</si>
  <si>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</si>
  <si>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</si>
  <si>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</si>
  <si>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</si>
  <si>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</si>
  <si>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</si>
  <si>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</si>
  <si>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</si>
  <si>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</si>
  <si>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</si>
  <si>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</si>
  <si>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</si>
  <si>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</si>
  <si>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</si>
  <si>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</si>
  <si>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</si>
  <si>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</si>
  <si>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</si>
  <si>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</si>
  <si>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</si>
  <si>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</si>
  <si>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</si>
  <si>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</si>
  <si>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</si>
  <si>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</si>
  <si>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</si>
  <si>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</si>
  <si>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</si>
  <si>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</si>
  <si>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</si>
  <si>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</si>
  <si>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</si>
  <si>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</si>
  <si>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</si>
  <si>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</si>
  <si>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</si>
  <si>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</si>
  <si>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</si>
  <si>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</si>
  <si>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</si>
  <si>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</si>
  <si>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</si>
  <si>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</si>
  <si>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</si>
  <si>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</si>
  <si>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</si>
  <si>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</si>
  <si>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</si>
  <si>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</si>
  <si>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</si>
  <si>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</si>
  <si>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</si>
  <si>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</si>
  <si>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</si>
  <si>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</si>
  <si>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</si>
  <si>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</si>
  <si>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</si>
  <si>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</si>
  <si>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</si>
  <si>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</si>
  <si>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</si>
  <si>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</si>
  <si>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</si>
  <si>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</si>
  <si>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</si>
  <si>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</si>
  <si>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</si>
  <si>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</si>
  <si>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</si>
  <si>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</si>
  <si>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</si>
  <si>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</si>
  <si>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</si>
  <si>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</si>
  <si>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</si>
  <si>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</si>
  <si>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</si>
  <si>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</si>
  <si>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</si>
  <si>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</si>
  <si>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</si>
  <si>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</si>
  <si>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</si>
  <si>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</si>
  <si>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</si>
  <si>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</si>
  <si>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</si>
  <si>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</si>
  <si>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</si>
  <si>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</si>
  <si>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</si>
  <si>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</si>
  <si>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</si>
  <si>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</si>
  <si>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</si>
  <si>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</si>
  <si>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</si>
  <si>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</si>
  <si>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</si>
  <si>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</si>
  <si>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</si>
  <si>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</si>
  <si>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</si>
  <si>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</si>
  <si>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</si>
  <si>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</si>
  <si>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</si>
  <si>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</si>
  <si>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</si>
  <si>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</si>
  <si>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</si>
  <si>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</si>
  <si>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</si>
  <si>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</si>
  <si>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</si>
  <si>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</si>
  <si>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</si>
  <si>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</si>
  <si>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</si>
  <si>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</si>
  <si>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</si>
  <si>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</si>
  <si>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</si>
  <si>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</si>
  <si>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</si>
  <si>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</si>
  <si>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</si>
  <si>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</si>
  <si>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</si>
  <si>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</si>
  <si>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</si>
  <si>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</si>
  <si>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</si>
  <si>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</si>
  <si>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</si>
  <si>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</si>
  <si>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</si>
  <si>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</si>
  <si>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</si>
  <si>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</si>
  <si>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</si>
  <si>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</si>
  <si>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</si>
  <si>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</si>
  <si>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</si>
  <si>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</si>
  <si>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</si>
  <si>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</si>
  <si>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</si>
  <si>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</si>
  <si>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</si>
  <si>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</si>
  <si>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</si>
  <si>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</si>
  <si>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</si>
  <si>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</si>
  <si>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</si>
  <si>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</si>
  <si>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</si>
  <si>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</si>
  <si>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</si>
  <si>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</si>
  <si>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</si>
  <si>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</si>
  <si>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</si>
  <si>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</si>
  <si>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</si>
  <si>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</si>
  <si>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</si>
  <si>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</si>
  <si>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</si>
  <si>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</si>
  <si>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</si>
  <si>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</si>
  <si>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</si>
  <si>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</si>
  <si>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</si>
  <si>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</si>
  <si>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</si>
  <si>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</si>
  <si>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</si>
  <si>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</si>
  <si>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</si>
  <si>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</si>
  <si>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</si>
  <si>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</si>
  <si>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</si>
  <si>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</si>
  <si>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</si>
  <si>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</si>
  <si>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</si>
  <si>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</si>
  <si>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</si>
  <si>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</si>
  <si>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</si>
  <si>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</si>
  <si>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</si>
  <si>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</si>
  <si>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</si>
  <si>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</si>
  <si>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</si>
  <si>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</si>
  <si>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</si>
  <si>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</si>
  <si>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</si>
  <si>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</si>
  <si>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</si>
  <si>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</si>
  <si>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</si>
  <si>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</si>
  <si>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</si>
  <si>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</si>
  <si>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</si>
  <si>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</si>
  <si>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</si>
  <si>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</si>
  <si>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</si>
  <si>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</si>
  <si>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</si>
  <si>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</si>
  <si>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</si>
  <si>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</si>
  <si>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</si>
  <si>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</si>
  <si>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</si>
  <si>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</si>
  <si>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</si>
  <si>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</si>
  <si>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</si>
  <si>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</si>
  <si>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</si>
  <si>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</si>
  <si>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</si>
  <si>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</si>
  <si>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</si>
  <si>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</si>
  <si>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</si>
  <si>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</si>
  <si>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</si>
  <si>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</si>
  <si>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</si>
  <si>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</si>
  <si>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</si>
  <si>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</si>
  <si>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</si>
  <si>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</si>
  <si>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</si>
  <si>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</si>
  <si>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</si>
  <si>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</si>
  <si>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</si>
  <si>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</si>
  <si>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</si>
  <si>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</si>
  <si>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</si>
  <si>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</si>
  <si>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</si>
  <si>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</si>
  <si>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</si>
  <si>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</si>
  <si>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</si>
  <si>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</si>
  <si>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</si>
  <si>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</si>
  <si>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</si>
  <si>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</si>
  <si>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</si>
  <si>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</si>
  <si>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</si>
  <si>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</si>
  <si>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</si>
  <si>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</si>
  <si>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</si>
  <si>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</si>
  <si>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</si>
  <si>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</si>
  <si>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</si>
  <si>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</si>
  <si>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</si>
  <si>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</si>
  <si>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</si>
  <si>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</si>
  <si>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</si>
  <si>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</si>
  <si>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</si>
  <si>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</si>
  <si>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</si>
  <si>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</si>
  <si>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</si>
  <si>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</si>
  <si>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</si>
  <si>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</si>
  <si>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</si>
  <si>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</si>
  <si>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</si>
  <si>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</si>
  <si>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</si>
  <si>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</si>
  <si>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</si>
  <si>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</si>
  <si>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</si>
  <si>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</si>
  <si>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</si>
  <si>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</si>
  <si>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</si>
  <si>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</si>
  <si>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</si>
  <si>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</si>
  <si>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</si>
  <si>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</si>
  <si>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</si>
  <si>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</si>
  <si>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</si>
  <si>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</si>
  <si>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</si>
  <si>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</si>
  <si>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</si>
  <si>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</si>
  <si>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</si>
  <si>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</si>
  <si>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</si>
  <si>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</si>
  <si>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</si>
  <si>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</si>
  <si>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</si>
  <si>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</si>
  <si>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</si>
  <si>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</si>
  <si>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</si>
  <si>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</si>
  <si>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</si>
  <si>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</si>
  <si>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</si>
  <si>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</si>
  <si>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</si>
  <si>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</si>
  <si>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</si>
  <si>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</si>
  <si>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</si>
  <si>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</si>
  <si>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</si>
  <si>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</si>
  <si>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</si>
  <si>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</si>
  <si>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</si>
  <si>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</si>
  <si>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</si>
  <si>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</si>
  <si>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</si>
  <si>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</si>
  <si>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</si>
  <si>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</si>
  <si>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</si>
  <si>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</si>
  <si>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</si>
  <si>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</si>
  <si>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</si>
  <si>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</si>
  <si>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</si>
  <si>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</si>
  <si>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</si>
  <si>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</si>
  <si>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</si>
  <si>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</si>
  <si>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</si>
  <si>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</si>
  <si>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</si>
  <si>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</si>
  <si>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</si>
  <si>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</si>
  <si>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</si>
  <si>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</si>
  <si>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</si>
  <si>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</si>
  <si>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</si>
  <si>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</si>
  <si>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</si>
  <si>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</si>
  <si>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</si>
  <si>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</si>
  <si>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</si>
  <si>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</si>
  <si>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</si>
  <si>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</si>
  <si>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</si>
  <si>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</si>
  <si>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</si>
  <si>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</si>
  <si>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</si>
  <si>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</si>
  <si>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</si>
  <si>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</si>
  <si>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</si>
  <si>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</si>
  <si>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</si>
  <si>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</si>
  <si>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</si>
  <si>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</si>
  <si>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</si>
  <si>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</si>
  <si>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</si>
  <si>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</si>
  <si>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</si>
  <si>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</si>
  <si>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</si>
  <si>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</si>
  <si>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</si>
  <si>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</si>
  <si>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</si>
  <si>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</si>
  <si>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</si>
  <si>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</si>
  <si>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</si>
  <si>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</si>
  <si>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</si>
  <si>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</si>
  <si>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</si>
  <si>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</si>
  <si>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</si>
  <si>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</si>
  <si>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</si>
  <si>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</si>
  <si>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</si>
  <si>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</si>
  <si>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</si>
  <si>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</si>
  <si>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</si>
  <si>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</si>
  <si>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</si>
  <si>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</si>
  <si>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</si>
  <si>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</si>
  <si>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</si>
  <si>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</si>
  <si>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</si>
  <si>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</si>
  <si>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</si>
  <si>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</si>
  <si>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</si>
  <si>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</si>
  <si>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</si>
  <si>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</si>
  <si>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</si>
  <si>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</si>
  <si>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</si>
  <si>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</si>
  <si>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</si>
  <si>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</si>
  <si>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</si>
  <si>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</si>
  <si>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</si>
  <si>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</si>
  <si>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</si>
  <si>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</si>
  <si>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</si>
  <si>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</si>
  <si>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</si>
  <si>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</si>
  <si>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</si>
  <si>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</si>
  <si>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</si>
  <si>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</si>
  <si>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</si>
  <si>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</si>
  <si>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</si>
  <si>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</si>
  <si>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</si>
  <si>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</si>
  <si>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</si>
  <si>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</si>
  <si>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</si>
  <si>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</si>
  <si>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</si>
  <si>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</si>
  <si>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</si>
  <si>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</si>
  <si>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</si>
  <si>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</si>
  <si>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</si>
  <si>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</si>
  <si>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</si>
  <si>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</si>
  <si>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</si>
  <si>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</si>
  <si>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</si>
  <si>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</si>
  <si>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</si>
  <si>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</si>
  <si>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</si>
  <si>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</si>
  <si>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</si>
  <si>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</si>
  <si>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</si>
  <si>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</si>
  <si>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</si>
  <si>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</si>
  <si>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</si>
  <si>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</si>
  <si>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</si>
  <si>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</si>
  <si>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</si>
  <si>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</si>
  <si>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</si>
  <si>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</si>
  <si>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</si>
  <si>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</si>
  <si>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</si>
  <si>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</si>
  <si>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</si>
  <si>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</si>
  <si>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</si>
  <si>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</si>
  <si>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</si>
  <si>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</si>
  <si>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</si>
  <si>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</si>
  <si>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</si>
  <si>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</si>
  <si>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</si>
  <si>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</si>
  <si>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</si>
  <si>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</si>
  <si>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</si>
  <si>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</si>
  <si>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</si>
  <si>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</si>
  <si>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</si>
  <si>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</si>
  <si>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</si>
  <si>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</si>
  <si>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</si>
  <si>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</si>
  <si>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</si>
  <si>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</si>
  <si>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</si>
  <si>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</si>
  <si>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</si>
  <si>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</si>
  <si>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</si>
  <si>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</si>
  <si>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</si>
  <si>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</si>
  <si>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</si>
  <si>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</si>
  <si>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</si>
  <si>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</si>
  <si>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</si>
  <si>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</si>
  <si>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</si>
  <si>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</si>
  <si>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</si>
  <si>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</si>
  <si>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</si>
  <si>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</si>
  <si>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</si>
  <si>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</si>
  <si>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</si>
  <si>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</si>
  <si>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</si>
  <si>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</si>
  <si>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</si>
  <si>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</si>
  <si>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</si>
  <si>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</si>
  <si>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</si>
  <si>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</si>
  <si>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</si>
  <si>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</si>
  <si>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</si>
  <si>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</si>
  <si>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</si>
  <si>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</si>
  <si>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</si>
  <si>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</si>
  <si>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</si>
  <si>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</si>
  <si>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</si>
  <si>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</si>
  <si>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</si>
  <si>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</si>
  <si>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</si>
  <si>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</si>
  <si>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</si>
  <si>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</si>
  <si>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</si>
  <si>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</si>
  <si>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</si>
  <si>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</si>
  <si>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</si>
  <si>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</si>
  <si>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</si>
  <si>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</si>
  <si>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</si>
  <si>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</si>
  <si>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</si>
  <si>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</si>
  <si>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</si>
  <si>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</si>
  <si>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</si>
  <si>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</si>
  <si>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</si>
  <si>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</si>
  <si>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</si>
  <si>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</si>
  <si>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</si>
  <si>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</si>
  <si>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</si>
  <si>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</si>
  <si>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</si>
  <si>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</si>
  <si>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</si>
  <si>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</si>
  <si>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</si>
  <si>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</si>
  <si>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</si>
  <si>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</si>
  <si>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</si>
  <si>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</si>
  <si>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</si>
  <si>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</si>
  <si>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</si>
  <si>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</si>
  <si>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</si>
  <si>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</si>
  <si>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</si>
  <si>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</si>
  <si>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</si>
  <si>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</si>
  <si>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</si>
  <si>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</si>
  <si>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</si>
  <si>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</si>
  <si>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</si>
  <si>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</si>
  <si>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</si>
  <si>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</si>
  <si>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</si>
  <si>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</si>
  <si>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</si>
  <si>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</si>
  <si>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</si>
  <si>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</si>
  <si>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</si>
  <si>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</si>
  <si>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</si>
  <si>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</si>
  <si>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</si>
  <si>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</si>
  <si>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</si>
  <si>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</si>
  <si>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</si>
  <si>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</si>
  <si>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</si>
  <si>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</si>
  <si>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</si>
  <si>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</si>
  <si>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</si>
  <si>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</si>
  <si>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</si>
  <si>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</si>
  <si>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</si>
  <si>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</si>
  <si>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</si>
  <si>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</si>
  <si>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</si>
  <si>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</si>
  <si>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</si>
  <si>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</si>
  <si>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</si>
  <si>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</si>
  <si>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</si>
  <si>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</si>
  <si>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</si>
  <si>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</si>
  <si>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</si>
  <si>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</si>
  <si>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</si>
  <si>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</si>
  <si>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</si>
  <si>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</si>
  <si>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</si>
  <si>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</si>
  <si>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</si>
  <si>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</si>
  <si>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</si>
  <si>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</si>
  <si>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</si>
  <si>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</si>
  <si>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</si>
  <si>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</si>
  <si>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</si>
  <si>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</si>
  <si>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</si>
  <si>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</si>
  <si>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</si>
  <si>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</si>
  <si>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</si>
  <si>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</si>
  <si>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</si>
  <si>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</si>
  <si>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</si>
  <si>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</si>
  <si>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</si>
  <si>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</si>
  <si>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</si>
  <si>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</si>
  <si>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</si>
  <si>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</si>
  <si>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</si>
  <si>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</si>
  <si>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</si>
  <si>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</si>
  <si>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</si>
  <si>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</si>
  <si>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</si>
  <si>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</si>
  <si>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</si>
  <si>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</si>
  <si>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</si>
  <si>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</si>
  <si>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</si>
  <si>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</si>
  <si>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</si>
  <si>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</si>
  <si>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</si>
  <si>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</si>
  <si>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</si>
  <si>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</si>
  <si>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</si>
  <si>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</si>
  <si>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</si>
  <si>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</si>
  <si>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</si>
  <si>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</si>
  <si>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</si>
  <si>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</si>
  <si>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</si>
  <si>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</si>
  <si>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</si>
  <si>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</si>
  <si>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</si>
  <si>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</si>
  <si>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</si>
  <si>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</si>
  <si>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</si>
  <si>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</si>
  <si>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</si>
  <si>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</si>
  <si>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</si>
  <si>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</si>
  <si>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</si>
  <si>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</si>
  <si>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</si>
  <si>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</si>
  <si>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</si>
  <si>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</si>
  <si>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</si>
  <si>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</si>
  <si>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</si>
  <si>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</si>
  <si>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</si>
  <si>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</si>
  <si>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</si>
  <si>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</si>
  <si>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</si>
  <si>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</si>
  <si>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</si>
  <si>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</si>
  <si>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</si>
  <si>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</si>
  <si>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</si>
  <si>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</si>
  <si>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</si>
  <si>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</si>
  <si>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</si>
  <si>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</si>
  <si>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</si>
  <si>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</si>
  <si>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</si>
  <si>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</si>
  <si>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</si>
  <si>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</si>
  <si>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</si>
  <si>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</si>
  <si>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</si>
  <si>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</si>
  <si>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</si>
  <si>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</si>
  <si>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</si>
  <si>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</si>
  <si>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</si>
  <si>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</si>
  <si>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</si>
  <si>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</si>
  <si>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</si>
  <si>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</si>
  <si>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</si>
  <si>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</si>
  <si>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</si>
  <si>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</si>
  <si>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</si>
  <si>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</si>
  <si>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</si>
  <si>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</si>
  <si>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</si>
  <si>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</si>
  <si>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</si>
  <si>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</si>
  <si>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</si>
  <si>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</si>
  <si>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</si>
  <si>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</si>
  <si>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</si>
  <si>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</si>
  <si>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</si>
  <si>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</si>
  <si>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</si>
  <si>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</si>
  <si>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</si>
  <si>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</si>
  <si>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</si>
  <si>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</si>
  <si>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</si>
  <si>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</si>
  <si>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</si>
  <si>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</si>
  <si>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</si>
  <si>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</si>
  <si>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</si>
  <si>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</si>
  <si>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</si>
  <si>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</si>
  <si>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</si>
  <si>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</si>
  <si>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</si>
  <si>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</si>
  <si>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</si>
  <si>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</si>
  <si>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</si>
  <si>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</si>
  <si>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</si>
  <si>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</si>
  <si>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</si>
  <si>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</si>
  <si>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</si>
  <si>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</si>
  <si>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</si>
  <si>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</si>
  <si>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</si>
  <si>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</si>
  <si>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</si>
  <si>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</si>
  <si>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</si>
  <si>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</si>
  <si>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</si>
  <si>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</si>
  <si>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</si>
  <si>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</si>
  <si>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</si>
  <si>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</si>
  <si>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</si>
  <si>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</si>
  <si>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</si>
  <si>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</si>
  <si>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</si>
  <si>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</si>
  <si>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</si>
  <si>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</si>
  <si>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</si>
  <si>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</si>
  <si>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</si>
  <si>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</si>
  <si>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</si>
  <si>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</si>
  <si>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</si>
  <si>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</si>
  <si>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</si>
  <si>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</si>
  <si>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</si>
  <si>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</si>
  <si>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</si>
  <si>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</si>
  <si>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</si>
  <si>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</si>
  <si>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</si>
  <si>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</si>
  <si>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</si>
  <si>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</si>
  <si>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</si>
  <si>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</si>
  <si>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</si>
  <si>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</si>
  <si>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</si>
  <si>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</si>
  <si>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</si>
  <si>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</si>
  <si>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</si>
  <si>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</si>
  <si>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</si>
  <si>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</si>
  <si>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</si>
  <si>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</si>
  <si>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</si>
  <si>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</si>
  <si>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</si>
  <si>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</si>
  <si>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</si>
  <si>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</si>
  <si>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</si>
  <si>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</si>
  <si>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</si>
  <si>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</si>
  <si>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</si>
  <si>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</si>
  <si>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</si>
  <si>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</si>
  <si>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</si>
  <si>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</si>
  <si>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</si>
  <si>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</si>
  <si>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</si>
  <si>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</si>
  <si>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</si>
  <si>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</si>
  <si>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</si>
  <si>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</si>
  <si>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</si>
  <si>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</si>
  <si>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</si>
  <si>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</si>
  <si>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</si>
  <si>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</si>
  <si>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</si>
  <si>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</si>
  <si>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</si>
  <si>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</si>
  <si>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</si>
  <si>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</si>
  <si>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</si>
  <si>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</si>
  <si>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</si>
  <si>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</si>
  <si>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</si>
  <si>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</si>
  <si>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</si>
  <si>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</si>
  <si>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</si>
  <si>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</si>
  <si>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</si>
  <si>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</si>
  <si>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</si>
  <si>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</si>
  <si>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</si>
  <si>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</si>
  <si>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</si>
  <si>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</si>
  <si>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</si>
  <si>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</si>
  <si>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</si>
  <si>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</si>
  <si>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</si>
  <si>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</si>
  <si>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</si>
  <si>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</si>
  <si>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</si>
  <si>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</si>
  <si>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</si>
  <si>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</si>
  <si>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</si>
  <si>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</si>
  <si>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</si>
  <si>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</si>
  <si>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</si>
  <si>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</si>
  <si>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</si>
  <si>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</si>
  <si>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</si>
  <si>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</si>
  <si>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</si>
  <si>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</si>
  <si>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</si>
  <si>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</si>
  <si>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</si>
  <si>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</si>
  <si>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</si>
  <si>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</si>
  <si>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</si>
  <si>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</si>
  <si>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</si>
  <si>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</si>
  <si>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</si>
  <si>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</si>
  <si>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</si>
  <si>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</si>
  <si>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</si>
  <si>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</si>
  <si>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</si>
  <si>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</si>
  <si>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</si>
  <si>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</si>
  <si>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</si>
  <si>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</si>
  <si>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</si>
  <si>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</si>
  <si>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</si>
  <si>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</si>
  <si>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</si>
  <si>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</si>
  <si>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</si>
  <si>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</si>
  <si>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</si>
  <si>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</si>
  <si>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</si>
  <si>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</si>
  <si>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</si>
  <si>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</si>
  <si>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</si>
  <si>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</si>
  <si>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</si>
  <si>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</si>
  <si>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</si>
  <si>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</si>
  <si>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</si>
  <si>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</si>
  <si>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</si>
  <si>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</si>
  <si>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</si>
  <si>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</si>
  <si>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</si>
  <si>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</si>
  <si>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</si>
  <si>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</si>
  <si>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</si>
  <si>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</si>
  <si>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</si>
  <si>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</si>
  <si>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</si>
  <si>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</si>
  <si>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</si>
  <si>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</si>
  <si>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</si>
  <si>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</si>
  <si>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</si>
  <si>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</si>
  <si>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</si>
  <si>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</si>
  <si>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</si>
  <si>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</si>
  <si>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</si>
  <si>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</si>
  <si>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</si>
  <si>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</si>
  <si>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</si>
  <si>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</si>
  <si>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</si>
  <si>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</si>
  <si>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</si>
  <si>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</si>
  <si>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</si>
  <si>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</si>
  <si>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</si>
  <si>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</si>
  <si>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</si>
  <si>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</si>
  <si>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</si>
  <si>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</si>
  <si>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</si>
  <si>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</si>
  <si>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</si>
  <si>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</si>
  <si>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</si>
  <si>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</si>
  <si>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</si>
  <si>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</si>
  <si>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</si>
  <si>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</si>
  <si>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</si>
  <si>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</si>
  <si>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</si>
  <si>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</si>
  <si>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</si>
  <si>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</si>
  <si>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</si>
  <si>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</si>
  <si>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</si>
  <si>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</si>
  <si>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</si>
  <si>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</si>
  <si>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</si>
  <si>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</si>
  <si>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</si>
  <si>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</si>
  <si>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</si>
  <si>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</si>
  <si>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</si>
  <si>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</si>
  <si>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</si>
  <si>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</si>
  <si>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</si>
  <si>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</si>
  <si>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</si>
  <si>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</si>
  <si>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</si>
  <si>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</si>
  <si>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</si>
  <si>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</si>
  <si>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</si>
  <si>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</si>
  <si>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</si>
  <si>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</si>
  <si>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</si>
  <si>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</si>
  <si>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</si>
  <si>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</si>
  <si>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</si>
  <si>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</si>
  <si>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</si>
  <si>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</si>
  <si>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</si>
  <si>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</si>
  <si>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</si>
  <si>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</si>
  <si>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</si>
  <si>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</si>
  <si>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</si>
  <si>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</si>
  <si>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</si>
  <si>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</si>
  <si>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</si>
  <si>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</si>
  <si>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</si>
  <si>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</si>
  <si>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</si>
  <si>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</si>
  <si>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</si>
  <si>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</si>
  <si>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</si>
  <si>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</si>
  <si>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</si>
  <si>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</si>
  <si>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</si>
  <si>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</si>
  <si>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</si>
  <si>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</si>
  <si>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</si>
  <si>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</si>
  <si>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</si>
  <si>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</si>
  <si>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</si>
  <si>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</si>
  <si>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</si>
  <si>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</si>
  <si>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</si>
  <si>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</si>
  <si>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</si>
  <si>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</si>
  <si>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</si>
  <si>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</si>
  <si>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</si>
  <si>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</si>
  <si>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</si>
  <si>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</si>
  <si>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</si>
  <si>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</si>
  <si>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</si>
  <si>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</si>
  <si>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</si>
  <si>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</si>
  <si>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</si>
  <si>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</si>
  <si>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</si>
  <si>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</si>
  <si>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</si>
  <si>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</si>
  <si>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</si>
  <si>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</si>
  <si>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</si>
  <si>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</si>
  <si>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</si>
  <si>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</si>
  <si>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</si>
  <si>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</si>
  <si>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</si>
  <si>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</si>
  <si>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</si>
  <si>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</si>
  <si>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</si>
  <si>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</si>
  <si>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</si>
  <si>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</si>
  <si>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</si>
  <si>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</si>
  <si>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</si>
  <si>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</si>
  <si>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</si>
  <si>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</si>
  <si>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</si>
  <si>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</si>
  <si>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</si>
  <si>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</si>
  <si>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</si>
  <si>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</si>
  <si>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</si>
  <si>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</si>
  <si>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</si>
  <si>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</si>
  <si>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</si>
  <si>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</si>
  <si>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</si>
  <si>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</si>
  <si>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</si>
  <si>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</si>
  <si>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</si>
  <si>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</si>
  <si>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</si>
  <si>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</si>
  <si>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</si>
  <si>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</si>
  <si>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</si>
  <si>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</si>
  <si>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</si>
  <si>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</si>
  <si>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</si>
  <si>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</si>
  <si>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</si>
  <si>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</si>
  <si>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</si>
  <si>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</si>
  <si>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</si>
  <si>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</si>
  <si>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</si>
  <si>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</si>
  <si>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</si>
  <si>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</si>
  <si>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</si>
  <si>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</si>
  <si>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</si>
  <si>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</si>
  <si>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</si>
  <si>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</si>
  <si>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</si>
  <si>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</si>
  <si>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</si>
  <si>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</si>
  <si>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</si>
  <si>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</si>
  <si>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</si>
  <si>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</si>
  <si>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</si>
  <si>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</si>
  <si>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</si>
  <si>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</si>
  <si>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</si>
  <si>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</si>
  <si>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</si>
  <si>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</si>
  <si>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</si>
  <si>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</si>
  <si>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</si>
  <si>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</si>
  <si>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</si>
  <si>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</si>
  <si>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</si>
  <si>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</si>
  <si>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</si>
  <si>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</si>
  <si>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</si>
  <si>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</si>
  <si>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</si>
  <si>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</si>
  <si>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</si>
  <si>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</si>
  <si>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</si>
  <si>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</si>
  <si>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</si>
  <si>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</si>
  <si>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</si>
  <si>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</si>
  <si>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</si>
  <si>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</si>
  <si>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</si>
  <si>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</si>
  <si>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</si>
  <si>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</si>
  <si>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</si>
  <si>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</si>
  <si>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</si>
  <si>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</si>
  <si>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</si>
  <si>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</si>
  <si>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</si>
  <si>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</si>
  <si>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</si>
  <si>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</si>
  <si>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</si>
  <si>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</si>
  <si>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</si>
  <si>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</si>
  <si>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</si>
  <si>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</si>
  <si>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</si>
  <si>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</si>
  <si>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</si>
  <si>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</si>
  <si>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</si>
  <si>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</si>
  <si>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</si>
  <si>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</si>
  <si>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</si>
  <si>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</si>
  <si>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</si>
  <si>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</si>
  <si>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</si>
  <si>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</si>
  <si>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</si>
  <si>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</si>
  <si>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</si>
  <si>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</si>
  <si>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</si>
  <si>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</si>
  <si>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</si>
  <si>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</si>
  <si>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</si>
  <si>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</si>
  <si>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</si>
  <si>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</si>
  <si>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</si>
  <si>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</si>
  <si>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</si>
  <si>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</si>
  <si>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</si>
  <si>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</si>
  <si>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</si>
  <si>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</si>
  <si>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</si>
  <si>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</si>
  <si>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</si>
  <si>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</si>
  <si>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</si>
  <si>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</si>
  <si>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</si>
  <si>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</si>
  <si>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</si>
  <si>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</si>
  <si>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</si>
  <si>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</si>
  <si>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</si>
  <si>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</si>
  <si>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</si>
  <si>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</si>
  <si>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</si>
  <si>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</si>
  <si>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</si>
  <si>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</si>
  <si>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</si>
  <si>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</si>
  <si>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</si>
  <si>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</si>
  <si>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</si>
  <si>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</si>
  <si>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</si>
  <si>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</si>
  <si>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</si>
  <si>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</si>
  <si>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</si>
  <si>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</si>
  <si>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</si>
  <si>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</si>
  <si>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</si>
  <si>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</si>
  <si>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</si>
  <si>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</si>
  <si>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</si>
  <si>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</si>
  <si>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</si>
  <si>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</si>
  <si>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</si>
  <si>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</si>
  <si>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</si>
  <si>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</si>
  <si>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</si>
  <si>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</si>
  <si>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</si>
  <si>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</si>
  <si>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</si>
  <si>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</si>
  <si>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</si>
  <si>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</si>
  <si>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</si>
  <si>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</si>
  <si>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</si>
  <si>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</si>
  <si>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</si>
  <si>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</si>
  <si>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</si>
  <si>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</si>
  <si>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</si>
  <si>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</si>
  <si>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</si>
  <si>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</si>
  <si>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</si>
  <si>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</si>
  <si>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</si>
  <si>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</si>
  <si>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</si>
  <si>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</si>
  <si>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</si>
  <si>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</si>
  <si>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</si>
  <si>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</si>
  <si>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</si>
  <si>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</si>
  <si>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</si>
  <si>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</si>
  <si>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</si>
  <si>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</si>
  <si>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</si>
  <si>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</si>
  <si>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</si>
  <si>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</si>
  <si>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</si>
  <si>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</si>
  <si>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</si>
  <si>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</si>
  <si>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</si>
  <si>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</si>
  <si>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</si>
  <si>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</si>
  <si>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</si>
  <si>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</si>
  <si>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</si>
  <si>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</si>
  <si>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</si>
  <si>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</si>
  <si>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</si>
  <si>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</si>
  <si>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</si>
  <si>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</si>
  <si>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</si>
  <si>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</si>
  <si>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</si>
  <si>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</si>
  <si>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</si>
  <si>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</si>
  <si>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</si>
  <si>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</si>
  <si>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</si>
  <si>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</si>
  <si>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</si>
  <si>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</si>
  <si>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</si>
  <si>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</si>
  <si>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</si>
  <si>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</si>
  <si>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</si>
  <si>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</si>
  <si>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</si>
  <si>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</si>
  <si>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</si>
  <si>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</si>
  <si>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</si>
  <si>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</si>
  <si>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</si>
  <si>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</si>
  <si>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</si>
  <si>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</si>
  <si>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</si>
  <si>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</si>
  <si>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</si>
  <si>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</si>
  <si>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</si>
  <si>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</si>
  <si>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</si>
  <si>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</si>
  <si>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</si>
  <si>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</si>
  <si>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</si>
  <si>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</si>
  <si>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</si>
  <si>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</si>
  <si>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</si>
  <si>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</si>
  <si>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</si>
  <si>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</si>
  <si>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</si>
  <si>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</si>
  <si>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</si>
  <si>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</si>
  <si>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</si>
  <si>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</si>
  <si>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</si>
  <si>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</si>
  <si>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</si>
  <si>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</si>
  <si>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</si>
  <si>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</si>
  <si>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</si>
  <si>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</si>
  <si>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</si>
  <si>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</si>
  <si>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</si>
  <si>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</si>
  <si>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</si>
  <si>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</si>
  <si>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</si>
  <si>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</si>
  <si>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</si>
  <si>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</si>
  <si>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</si>
  <si>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</si>
  <si>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</si>
  <si>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</si>
  <si>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</si>
  <si>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</si>
  <si>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</si>
  <si>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</si>
  <si>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</si>
  <si>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</si>
  <si>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</si>
  <si>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</si>
  <si>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</si>
  <si>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</si>
  <si>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</si>
  <si>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</si>
  <si>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</si>
  <si>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</si>
  <si>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</si>
  <si>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</si>
  <si>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</si>
  <si>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</si>
  <si>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</si>
  <si>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</si>
  <si>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</si>
  <si>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</si>
  <si>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</si>
  <si>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</si>
  <si>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</si>
  <si>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</si>
  <si>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</si>
  <si>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</si>
  <si>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</si>
  <si>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</si>
  <si>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</si>
  <si>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</si>
  <si>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</si>
  <si>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</si>
  <si>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</si>
  <si>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</si>
  <si>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</si>
  <si>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</si>
  <si>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</si>
  <si>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</si>
  <si>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</si>
  <si>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</si>
  <si>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</si>
  <si>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</si>
  <si>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</si>
  <si>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</si>
  <si>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</si>
  <si>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</si>
  <si>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</si>
  <si>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</si>
  <si>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</si>
  <si>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</si>
  <si>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</si>
  <si>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</si>
  <si>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</si>
  <si>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</si>
  <si>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</si>
  <si>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</si>
  <si>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</si>
  <si>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</si>
  <si>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</si>
  <si>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</si>
  <si>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</si>
  <si>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</si>
  <si>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</si>
  <si>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</si>
  <si>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</si>
  <si>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</si>
  <si>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</si>
  <si>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</si>
  <si>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</si>
  <si>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</si>
  <si>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</si>
  <si>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</si>
  <si>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</si>
  <si>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</si>
  <si>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</si>
  <si>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</si>
  <si>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</si>
  <si>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</si>
  <si>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</si>
  <si>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</si>
  <si>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</si>
  <si>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</si>
  <si>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</si>
  <si>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</si>
  <si>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</si>
  <si>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</si>
  <si>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</si>
  <si>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</si>
  <si>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</si>
  <si>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</si>
  <si>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</si>
  <si>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</si>
  <si>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</si>
  <si>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</si>
  <si>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</si>
  <si>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</si>
  <si>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</si>
  <si>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</si>
  <si>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</si>
  <si>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</si>
  <si>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</si>
  <si>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</si>
  <si>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</si>
  <si>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</si>
  <si>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</si>
  <si>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</si>
  <si>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</si>
  <si>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</si>
  <si>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</si>
  <si>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</si>
  <si>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</si>
  <si>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</si>
  <si>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</si>
  <si>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</si>
  <si>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</si>
  <si>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</si>
  <si>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</si>
  <si>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</si>
  <si>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</si>
  <si>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</si>
  <si>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</si>
  <si>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</si>
  <si>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</si>
  <si>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</si>
  <si>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</si>
  <si>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</si>
  <si>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</si>
  <si>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</si>
  <si>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</si>
  <si>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</si>
  <si>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</si>
  <si>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</si>
  <si>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</si>
  <si>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</si>
  <si>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</si>
  <si>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</si>
  <si>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</si>
  <si>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</si>
  <si>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</si>
  <si>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</si>
  <si>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</si>
  <si>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</si>
  <si>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</si>
  <si>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</si>
  <si>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</si>
  <si>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</si>
  <si>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</si>
  <si>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</si>
  <si>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</si>
  <si>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</si>
  <si>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</si>
  <si>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</si>
  <si>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</si>
  <si>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</si>
  <si>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</si>
  <si>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</si>
  <si>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</si>
  <si>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</si>
  <si>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</si>
  <si>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</si>
  <si>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</si>
  <si>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</si>
  <si>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</si>
  <si>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</si>
  <si>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</si>
  <si>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</si>
  <si>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</si>
  <si>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</si>
  <si>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</si>
  <si>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</si>
  <si>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</si>
  <si>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</si>
  <si>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</si>
  <si>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</si>
  <si>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</si>
  <si>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</si>
  <si>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</si>
  <si>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</si>
  <si>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</si>
  <si>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</si>
  <si>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</si>
  <si>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</si>
  <si>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</si>
  <si>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</si>
  <si>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</si>
  <si>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</si>
  <si>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</si>
  <si>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</si>
  <si>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</si>
  <si>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</si>
  <si>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</si>
  <si>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</si>
  <si>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</si>
  <si>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</si>
  <si>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</si>
  <si>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</si>
  <si>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</si>
  <si>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</si>
  <si>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</si>
  <si>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</si>
  <si>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</si>
  <si>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</si>
  <si>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</si>
  <si>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</si>
  <si>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</si>
  <si>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</si>
  <si>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</si>
  <si>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</si>
  <si>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</si>
  <si>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</si>
  <si>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</si>
  <si>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</si>
  <si>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</si>
  <si>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</si>
  <si>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</si>
  <si>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</si>
  <si>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</si>
  <si>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</si>
  <si>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</si>
  <si>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</si>
  <si>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</si>
  <si>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</si>
  <si>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</si>
  <si>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</si>
  <si>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</si>
  <si>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</si>
  <si>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</si>
  <si>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</si>
  <si>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</si>
  <si>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</si>
  <si>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</si>
  <si>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</si>
  <si>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</si>
  <si>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</si>
  <si>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</si>
  <si>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</si>
  <si>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</si>
  <si>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</si>
  <si>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</si>
  <si>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</si>
  <si>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</si>
  <si>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</si>
  <si>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</si>
  <si>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</si>
  <si>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</si>
  <si>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</si>
  <si>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</si>
  <si>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</si>
  <si>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</si>
  <si>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</si>
  <si>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</si>
  <si>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</si>
  <si>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</si>
  <si>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</si>
  <si>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</si>
  <si>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</si>
  <si>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</si>
  <si>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</si>
  <si>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</si>
  <si>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</si>
  <si>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</si>
  <si>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</si>
  <si>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</si>
  <si>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</si>
  <si>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</si>
  <si>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</si>
  <si>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</si>
  <si>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</si>
  <si>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</si>
  <si>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</si>
  <si>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</si>
  <si>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</si>
  <si>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</si>
  <si>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</si>
  <si>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</si>
  <si>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</si>
  <si>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</si>
  <si>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</si>
  <si>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</si>
  <si>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</si>
  <si>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</si>
  <si>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</si>
  <si>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</si>
  <si>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</si>
  <si>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</si>
  <si>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</si>
  <si>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</si>
  <si>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</si>
  <si>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</si>
  <si>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</si>
  <si>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</si>
  <si>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</si>
  <si>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</si>
  <si>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</si>
  <si>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</si>
  <si>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</si>
  <si>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</si>
  <si>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</si>
  <si>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</si>
  <si>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</si>
  <si>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</si>
  <si>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</si>
  <si>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</si>
  <si>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</si>
  <si>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</si>
  <si>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</si>
  <si>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</si>
  <si>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</si>
  <si>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</si>
  <si>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</si>
  <si>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</si>
  <si>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</si>
  <si>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</si>
  <si>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</si>
  <si>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</si>
  <si>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</si>
  <si>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</si>
  <si>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</si>
  <si>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</si>
  <si>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</si>
  <si>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</si>
  <si>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</si>
  <si>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</si>
  <si>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</si>
  <si>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</si>
  <si>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</si>
  <si>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</si>
  <si>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</si>
  <si>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</si>
  <si>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</si>
  <si>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</si>
  <si>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</si>
  <si>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</si>
  <si>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</si>
  <si>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</si>
  <si>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</si>
  <si>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</si>
  <si>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</si>
  <si>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</si>
  <si>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</si>
  <si>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</si>
  <si>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</si>
  <si>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</si>
  <si>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</si>
  <si>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</si>
  <si>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</si>
  <si>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</si>
  <si>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</si>
  <si>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</si>
  <si>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</si>
  <si>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</si>
  <si>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</si>
  <si>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</si>
  <si>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</si>
  <si>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</si>
  <si>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</si>
  <si>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</si>
  <si>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</si>
  <si>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</si>
  <si>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</si>
  <si>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</si>
  <si>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</si>
  <si>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</si>
  <si>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</si>
  <si>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</si>
  <si>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</si>
  <si>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</si>
  <si>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</si>
  <si>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</si>
  <si>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</si>
  <si>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</si>
  <si>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</si>
  <si>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</si>
  <si>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</si>
  <si>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</si>
  <si>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</si>
  <si>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</si>
  <si>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</si>
  <si>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</si>
  <si>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</si>
  <si>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</si>
  <si>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</si>
  <si>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</si>
  <si>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</si>
  <si>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</si>
  <si>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</si>
  <si>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</si>
  <si>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</si>
  <si>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</si>
  <si>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</si>
  <si>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</si>
  <si>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</si>
  <si>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</si>
  <si>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</si>
  <si>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</si>
  <si>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</si>
  <si>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</si>
  <si>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</si>
  <si>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</si>
  <si>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</si>
  <si>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</si>
  <si>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</si>
  <si>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</si>
  <si>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</si>
  <si>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</si>
  <si>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</si>
  <si>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</si>
  <si>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</si>
  <si>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</si>
  <si>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</si>
  <si>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</si>
  <si>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</si>
  <si>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</si>
  <si>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</si>
  <si>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</si>
  <si>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</si>
  <si>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</si>
  <si>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</si>
  <si>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</si>
  <si>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</si>
  <si>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</si>
  <si>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</si>
  <si>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</si>
  <si>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</si>
  <si>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</si>
  <si>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</si>
  <si>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</si>
  <si>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</si>
  <si>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</si>
  <si>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</si>
  <si>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</si>
  <si>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</si>
  <si>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</si>
  <si>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</si>
  <si>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</si>
  <si>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</si>
  <si>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</si>
  <si>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</si>
  <si>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</si>
  <si>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</si>
  <si>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</si>
  <si>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</si>
  <si>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</si>
  <si>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</si>
  <si>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</si>
  <si>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</si>
  <si>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</si>
  <si>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</si>
  <si>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</si>
  <si>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</si>
  <si>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</si>
  <si>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</si>
  <si>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</si>
  <si>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</si>
  <si>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</si>
  <si>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</si>
  <si>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</si>
  <si>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</si>
  <si>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</si>
  <si>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</si>
  <si>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</si>
  <si>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</si>
  <si>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</si>
  <si>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</si>
  <si>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</si>
  <si>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</si>
  <si>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</si>
  <si>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</si>
  <si>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</si>
  <si>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</si>
  <si>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</si>
  <si>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</si>
  <si>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</si>
  <si>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</si>
  <si>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</si>
  <si>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</si>
  <si>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</si>
  <si>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</si>
  <si>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</si>
  <si>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</si>
  <si>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</si>
  <si>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</si>
  <si>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</si>
  <si>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</si>
  <si>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</si>
  <si>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</si>
  <si>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</si>
  <si>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</si>
  <si>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</si>
  <si>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</si>
  <si>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</si>
  <si>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</si>
  <si>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</si>
  <si>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</si>
  <si>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</si>
  <si>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</si>
  <si>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</si>
  <si>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</si>
  <si>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</si>
  <si>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</si>
  <si>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</si>
  <si>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</si>
  <si>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</si>
  <si>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</si>
  <si>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</si>
  <si>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</si>
  <si>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</si>
  <si>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</si>
  <si>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</si>
  <si>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</si>
  <si>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</si>
  <si>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</si>
  <si>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</si>
  <si>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</si>
  <si>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</si>
  <si>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</si>
  <si>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</si>
  <si>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</si>
  <si>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</si>
  <si>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</si>
  <si>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</si>
  <si>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</si>
  <si>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</si>
  <si>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</si>
  <si>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</si>
  <si>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</si>
  <si>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</si>
  <si>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</si>
  <si>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</si>
  <si>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</si>
  <si>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</si>
  <si>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</si>
  <si>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</si>
  <si>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</si>
  <si>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</si>
  <si>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</si>
  <si>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</si>
  <si>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</si>
  <si>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</si>
  <si>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</si>
  <si>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</si>
  <si>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</si>
  <si>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</si>
  <si>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</si>
  <si>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</si>
  <si>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</si>
  <si>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</si>
  <si>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</si>
  <si>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</si>
  <si>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</si>
  <si>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</si>
  <si>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</si>
  <si>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</si>
  <si>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</si>
  <si>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</si>
  <si>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</si>
  <si>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</si>
  <si>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</si>
  <si>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</si>
  <si>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</si>
  <si>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</si>
  <si>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</si>
  <si>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</si>
  <si>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</si>
  <si>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</si>
  <si>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</si>
  <si>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</si>
  <si>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</si>
  <si>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</si>
  <si>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</si>
  <si>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</si>
  <si>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</si>
  <si>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</si>
  <si>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</si>
  <si>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</si>
  <si>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</si>
  <si>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</si>
  <si>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</si>
  <si>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</si>
  <si>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</si>
  <si>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</si>
  <si>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</si>
  <si>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</si>
  <si>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</si>
  <si>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</si>
  <si>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</si>
  <si>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</si>
  <si>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</si>
  <si>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</si>
  <si>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</si>
  <si>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</si>
  <si>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</si>
  <si>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</si>
  <si>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</si>
  <si>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</si>
  <si>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</si>
  <si>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</si>
  <si>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</si>
  <si>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</si>
  <si>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</si>
  <si>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</si>
  <si>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</si>
  <si>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</si>
  <si>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</si>
  <si>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</si>
  <si>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</si>
  <si>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</si>
  <si>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</si>
  <si>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</si>
  <si>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</si>
  <si>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</si>
  <si>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</si>
  <si>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</si>
  <si>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</si>
  <si>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</si>
  <si>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</si>
  <si>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</si>
  <si>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</si>
  <si>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</si>
  <si>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</si>
  <si>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</si>
  <si>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</si>
  <si>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</si>
  <si>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</si>
  <si>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</si>
  <si>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</si>
  <si>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</si>
  <si>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</si>
  <si>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</si>
  <si>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</si>
  <si>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</si>
  <si>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</si>
  <si>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</si>
  <si>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</si>
  <si>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</si>
  <si>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</si>
  <si>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</si>
  <si>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</si>
  <si>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</si>
  <si>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</si>
  <si>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</si>
  <si>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</si>
  <si>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</si>
  <si>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</si>
  <si>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</si>
  <si>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</si>
  <si>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</si>
  <si>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</si>
  <si>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</si>
  <si>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</si>
  <si>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</si>
  <si>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</si>
  <si>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</si>
  <si>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</si>
  <si>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</si>
  <si>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</si>
  <si>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</si>
  <si>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</si>
  <si>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</si>
  <si>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</si>
  <si>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</si>
  <si>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</si>
  <si>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</si>
  <si>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</si>
  <si>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</si>
  <si>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</si>
  <si>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</si>
  <si>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</si>
  <si>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</si>
  <si>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</si>
  <si>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</si>
  <si>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</si>
  <si>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</si>
  <si>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</si>
  <si>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</si>
  <si>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</si>
  <si>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</si>
  <si>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</si>
  <si>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</si>
  <si>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</si>
  <si>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</si>
  <si>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</si>
  <si>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</si>
  <si>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</si>
  <si>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</si>
  <si>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</si>
  <si>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</si>
  <si>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</si>
  <si>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</si>
  <si>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</si>
  <si>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</si>
  <si>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</si>
  <si>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</si>
  <si>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</si>
  <si>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</si>
  <si>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</si>
  <si>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</si>
  <si>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</si>
  <si>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</si>
  <si>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</si>
  <si>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</si>
  <si>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</si>
  <si>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</si>
  <si>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</si>
  <si>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</si>
  <si>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</si>
  <si>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</si>
  <si>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</si>
  <si>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</si>
  <si>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</si>
  <si>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</si>
  <si>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</si>
  <si>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</si>
  <si>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</si>
  <si>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</si>
  <si>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</si>
  <si>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</si>
  <si>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</si>
  <si>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</si>
  <si>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</si>
  <si>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</si>
  <si>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</si>
  <si>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</si>
  <si>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</si>
  <si>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</si>
  <si>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</si>
  <si>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</si>
  <si>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</si>
  <si>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</si>
  <si>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</si>
  <si>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</si>
  <si>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</si>
  <si>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</si>
  <si>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</si>
  <si>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</si>
  <si>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</si>
  <si>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</si>
  <si>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</si>
  <si>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</si>
  <si>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</si>
  <si>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</si>
  <si>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</si>
  <si>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</si>
  <si>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</si>
  <si>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</si>
  <si>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</si>
  <si>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</si>
  <si>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</si>
  <si>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</si>
  <si>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</si>
  <si>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</si>
  <si>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</si>
  <si>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</si>
  <si>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</si>
  <si>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</si>
  <si>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</si>
  <si>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</si>
  <si>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</si>
  <si>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</si>
  <si>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</si>
  <si>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</si>
  <si>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</si>
  <si>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</si>
  <si>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</si>
  <si>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</si>
  <si>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</si>
  <si>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</si>
  <si>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</si>
  <si>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</si>
  <si>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</si>
  <si>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</si>
  <si>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</si>
  <si>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</si>
  <si>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</si>
  <si>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</si>
  <si>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</si>
  <si>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</si>
  <si>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</si>
  <si>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</si>
  <si>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</si>
  <si>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</si>
  <si>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</si>
  <si>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</si>
  <si>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</si>
  <si>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</si>
  <si>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</si>
  <si>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</si>
  <si>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</si>
  <si>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</si>
  <si>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</si>
  <si>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</si>
  <si>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</si>
  <si>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</si>
  <si>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</si>
  <si>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</si>
  <si>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</si>
  <si>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</si>
  <si>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</si>
  <si>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</si>
  <si>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</si>
  <si>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</si>
  <si>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</si>
  <si>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</si>
  <si>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</si>
  <si>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</si>
  <si>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</si>
  <si>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</si>
  <si>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</si>
  <si>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</si>
  <si>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</si>
  <si>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</si>
  <si>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</si>
  <si>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</si>
  <si>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</si>
  <si>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</si>
  <si>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</si>
  <si>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</si>
  <si>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</si>
  <si>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</si>
  <si>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</si>
  <si>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</si>
  <si>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</si>
  <si>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</si>
  <si>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</si>
  <si>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</si>
  <si>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</si>
  <si>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</si>
  <si>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</si>
  <si>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</si>
  <si>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</si>
  <si>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</si>
  <si>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</si>
  <si>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</si>
  <si>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</si>
  <si>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</si>
  <si>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</si>
  <si>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</si>
  <si>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</si>
  <si>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</si>
  <si>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</si>
  <si>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</si>
  <si>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</si>
  <si>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</si>
  <si>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</si>
  <si>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</si>
  <si>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</si>
  <si>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</si>
  <si>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</si>
  <si>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</si>
  <si>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</si>
  <si>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</si>
  <si>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</si>
  <si>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</si>
  <si>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</si>
  <si>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</si>
  <si>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</si>
  <si>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</si>
  <si>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</si>
  <si>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</si>
  <si>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</si>
  <si>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</si>
  <si>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</si>
  <si>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</si>
  <si>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</si>
  <si>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</si>
  <si>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</si>
  <si>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</si>
  <si>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</si>
  <si>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</si>
  <si>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</si>
  <si>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</si>
  <si>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</si>
  <si>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</si>
  <si>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</si>
  <si>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</si>
  <si>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</si>
  <si>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</si>
  <si>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</si>
  <si>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</si>
  <si>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</si>
  <si>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</si>
  <si>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</si>
  <si>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</si>
  <si>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</si>
  <si>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</si>
  <si>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</si>
  <si>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</si>
  <si>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</si>
  <si>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</si>
  <si>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</si>
  <si>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</si>
  <si>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</si>
  <si>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</si>
  <si>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</si>
  <si>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</si>
  <si>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</si>
  <si>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</si>
  <si>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</si>
  <si>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</si>
  <si>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</si>
  <si>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</si>
  <si>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</si>
  <si>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</si>
  <si>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</si>
  <si>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</si>
  <si>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</si>
  <si>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</si>
  <si>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</si>
  <si>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</si>
  <si>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</si>
  <si>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</si>
  <si>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</si>
  <si>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</si>
  <si>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</si>
  <si>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</si>
  <si>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</si>
  <si>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</si>
  <si>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</si>
  <si>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</si>
  <si>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</si>
  <si>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</si>
  <si>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</si>
  <si>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</si>
  <si>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</si>
  <si>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</si>
  <si>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</si>
  <si>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</si>
  <si>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</si>
  <si>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</si>
  <si>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</si>
  <si>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</si>
  <si>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</si>
  <si>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</si>
  <si>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</si>
  <si>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</si>
  <si>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</si>
  <si>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</si>
  <si>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</si>
  <si>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</si>
  <si>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</si>
  <si>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</si>
  <si>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</si>
  <si>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</si>
  <si>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</si>
  <si>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</si>
  <si>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</si>
  <si>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</si>
  <si>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</si>
  <si>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</si>
  <si>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</si>
  <si>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</si>
  <si>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</si>
  <si>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</si>
  <si>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</si>
  <si>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</si>
  <si>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</si>
  <si>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</si>
  <si>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</si>
  <si>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</si>
  <si>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</si>
  <si>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</si>
  <si>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</si>
  <si>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</si>
  <si>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</si>
  <si>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</si>
  <si>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</si>
  <si>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</si>
  <si>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</si>
  <si>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</si>
  <si>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</si>
  <si>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</si>
  <si>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</si>
  <si>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</si>
  <si>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</si>
  <si>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</si>
  <si>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</si>
  <si>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</si>
  <si>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</si>
  <si>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</si>
  <si>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</si>
  <si>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</si>
  <si>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</si>
  <si>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</si>
  <si>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</si>
  <si>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</si>
  <si>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</si>
  <si>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</si>
  <si>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</si>
  <si>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</si>
  <si>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</si>
  <si>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</si>
  <si>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</si>
  <si>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</si>
  <si>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</si>
  <si>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</si>
  <si>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</si>
  <si>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</si>
  <si>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</si>
  <si>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</si>
  <si>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</si>
  <si>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</si>
  <si>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</si>
  <si>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</si>
  <si>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</si>
  <si>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</si>
  <si>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</si>
  <si>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</si>
  <si>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</si>
  <si>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</si>
  <si>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</si>
  <si>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</si>
  <si>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</si>
  <si>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</si>
  <si>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</si>
  <si>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</si>
  <si>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</si>
  <si>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</si>
  <si>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</si>
  <si>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</si>
  <si>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</si>
  <si>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</si>
  <si>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</si>
  <si>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</si>
  <si>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</si>
  <si>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</si>
  <si>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</si>
  <si>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</si>
  <si>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</si>
  <si>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</si>
  <si>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</si>
  <si>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</si>
  <si>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</si>
  <si>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</si>
  <si>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</si>
  <si>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</si>
  <si>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</si>
  <si>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</si>
  <si>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</si>
  <si>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</si>
  <si>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</si>
  <si>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</si>
  <si>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</si>
  <si>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</si>
  <si>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</si>
  <si>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</si>
  <si>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</si>
  <si>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</si>
  <si>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</si>
  <si>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</si>
  <si>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</si>
  <si>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</si>
  <si>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</si>
  <si>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</si>
  <si>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</si>
  <si>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</si>
  <si>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</si>
  <si>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</si>
  <si>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</si>
  <si>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</si>
  <si>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</si>
  <si>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</si>
  <si>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</si>
  <si>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</si>
  <si>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</si>
  <si>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</si>
  <si>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</si>
  <si>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</si>
  <si>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</si>
  <si>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</si>
  <si>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</si>
  <si>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</si>
  <si>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</si>
  <si>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</si>
  <si>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</si>
  <si>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</si>
  <si>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</si>
  <si>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</si>
  <si>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</si>
  <si>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</si>
  <si>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</si>
  <si>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</si>
  <si>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</si>
  <si>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</si>
  <si>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</si>
  <si>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</si>
  <si>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</si>
  <si>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</si>
  <si>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</si>
  <si>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</si>
  <si>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</si>
  <si>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</si>
  <si>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</si>
  <si>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</si>
  <si>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</si>
  <si>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</si>
  <si>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</si>
  <si>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</si>
  <si>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</si>
  <si>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</si>
  <si>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</si>
  <si>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</si>
  <si>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</si>
  <si>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</si>
  <si>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</si>
  <si>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</si>
  <si>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</si>
  <si>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</si>
  <si>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</si>
  <si>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</si>
  <si>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</si>
  <si>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</si>
  <si>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</si>
  <si>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</si>
  <si>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</si>
  <si>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</si>
  <si>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</si>
  <si>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</si>
  <si>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</si>
  <si>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</si>
  <si>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</si>
  <si>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</si>
  <si>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</si>
  <si>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</si>
  <si>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</si>
  <si>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</si>
  <si>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</si>
  <si>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</si>
  <si>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</si>
  <si>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</si>
  <si>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</si>
  <si>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</si>
  <si>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</si>
  <si>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</si>
  <si>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</si>
  <si>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</si>
  <si>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</si>
  <si>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</si>
  <si>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</si>
  <si>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</si>
  <si>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</si>
  <si>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</si>
  <si>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</si>
  <si>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</si>
  <si>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</si>
  <si>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</si>
  <si>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</si>
  <si>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</si>
  <si>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</si>
  <si>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</si>
  <si>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</si>
  <si>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</si>
  <si>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</si>
  <si>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</si>
  <si>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</si>
  <si>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</si>
  <si>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</si>
  <si>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</si>
  <si>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</si>
  <si>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</si>
  <si>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</si>
  <si>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</si>
  <si>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</si>
  <si>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</si>
  <si>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</si>
  <si>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</si>
  <si>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</si>
  <si>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</si>
  <si>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</si>
  <si>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</si>
  <si>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</si>
  <si>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</si>
  <si>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</si>
  <si>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</si>
  <si>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</si>
  <si>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</si>
  <si>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</si>
  <si>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</si>
  <si>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</si>
  <si>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</si>
  <si>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</si>
  <si>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</si>
  <si>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</si>
  <si>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</si>
  <si>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</si>
  <si>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</si>
  <si>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</si>
  <si>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</si>
  <si>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</si>
  <si>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</si>
  <si>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</si>
  <si>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</si>
  <si>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</si>
  <si>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</si>
  <si>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</si>
  <si>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</si>
  <si>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</si>
  <si>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</si>
  <si>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</si>
  <si>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</si>
  <si>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</si>
  <si>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</si>
  <si>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</si>
  <si>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</si>
  <si>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</si>
  <si>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</si>
  <si>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</si>
  <si>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</si>
  <si>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</si>
  <si>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</si>
  <si>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</si>
  <si>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</si>
  <si>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</si>
  <si>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</si>
  <si>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</si>
  <si>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</si>
  <si>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</si>
  <si>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</si>
  <si>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</si>
  <si>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</si>
  <si>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</si>
  <si>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</si>
  <si>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</si>
  <si>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</si>
  <si>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</si>
  <si>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</si>
  <si>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</si>
  <si>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</si>
  <si>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</si>
  <si>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</si>
  <si>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</si>
  <si>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</si>
  <si>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</si>
  <si>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</si>
  <si>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</si>
  <si>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</si>
  <si>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</si>
  <si>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</si>
  <si>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</si>
  <si>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</si>
  <si>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</si>
  <si>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</si>
  <si>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</si>
  <si>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</si>
  <si>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</si>
  <si>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</si>
  <si>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</si>
  <si>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</si>
  <si>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</si>
  <si>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</si>
  <si>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</si>
  <si>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</si>
  <si>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</si>
  <si>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</si>
  <si>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</si>
  <si>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</si>
  <si>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</si>
  <si>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</si>
  <si>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</si>
  <si>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</si>
  <si>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</si>
  <si>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</si>
  <si>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</si>
  <si>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</si>
  <si>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</si>
  <si>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</si>
  <si>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</si>
  <si>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</si>
  <si>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</si>
  <si>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</si>
  <si>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</si>
  <si>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</si>
  <si>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</si>
  <si>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</si>
  <si>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</si>
  <si>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</si>
  <si>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</si>
  <si>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</si>
  <si>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</si>
  <si>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</si>
  <si>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</si>
  <si>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</si>
  <si>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</si>
  <si>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</si>
  <si>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</si>
  <si>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</si>
  <si>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</si>
  <si>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</si>
  <si>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</si>
  <si>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</si>
  <si>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</si>
  <si>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</si>
  <si>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</si>
  <si>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</si>
  <si>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</si>
  <si>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</si>
  <si>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</si>
  <si>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</si>
  <si>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</si>
  <si>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</si>
  <si>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</si>
  <si>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</si>
  <si>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</si>
  <si>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</si>
  <si>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</si>
  <si>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</si>
  <si>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</si>
  <si>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</si>
  <si>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</si>
  <si>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</si>
  <si>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</si>
  <si>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</si>
  <si>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</si>
  <si>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</si>
  <si>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</si>
  <si>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</si>
  <si>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</si>
  <si>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</si>
  <si>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</si>
  <si>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</si>
  <si>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</si>
  <si>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</si>
  <si>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</si>
  <si>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</si>
  <si>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</si>
  <si>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</si>
  <si>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</si>
  <si>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</si>
  <si>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</si>
  <si>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</si>
  <si>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</si>
  <si>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</si>
  <si>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</si>
  <si>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</si>
  <si>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</si>
  <si>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</si>
  <si>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</si>
  <si>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</si>
  <si>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</si>
  <si>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</si>
  <si>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</si>
  <si>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</si>
  <si>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</si>
  <si>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</si>
  <si>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</si>
  <si>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</si>
  <si>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</si>
  <si>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</si>
  <si>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</si>
  <si>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</si>
  <si>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</si>
  <si>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</si>
  <si>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</si>
  <si>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</si>
  <si>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</si>
  <si>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</si>
  <si>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</si>
  <si>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</si>
  <si>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</si>
  <si>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</si>
  <si>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</si>
  <si>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</si>
  <si>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</si>
  <si>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</si>
  <si>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</si>
  <si>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</si>
  <si>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</si>
  <si>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</si>
  <si>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</si>
  <si>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</si>
  <si>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</si>
  <si>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</si>
  <si>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</si>
  <si>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</si>
  <si>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</si>
  <si>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</si>
  <si>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</si>
  <si>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</si>
  <si>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</si>
  <si>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</si>
  <si>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</si>
  <si>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</si>
  <si>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</si>
  <si>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</si>
  <si>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</si>
  <si>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</si>
  <si>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</si>
  <si>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</si>
  <si>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</si>
  <si>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</si>
  <si>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</si>
  <si>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</si>
  <si>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</si>
  <si>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</si>
  <si>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</si>
  <si>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</si>
  <si>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</si>
  <si>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</si>
  <si>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</si>
  <si>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</si>
  <si>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</si>
  <si>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</si>
  <si>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</si>
  <si>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</si>
  <si>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</si>
  <si>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</si>
  <si>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</si>
  <si>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</si>
  <si>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</si>
  <si>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</si>
  <si>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</si>
  <si>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</si>
  <si>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</si>
  <si>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</si>
  <si>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</si>
  <si>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</si>
  <si>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</si>
  <si>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</si>
  <si>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</si>
  <si>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</si>
  <si>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</si>
  <si>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</si>
  <si>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</si>
  <si>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</si>
  <si>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</si>
  <si>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</si>
  <si>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</si>
  <si>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</si>
  <si>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</si>
  <si>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</si>
  <si>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</si>
  <si>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</si>
  <si>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</si>
  <si>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</si>
  <si>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</si>
  <si>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</si>
  <si>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</si>
  <si>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</si>
  <si>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</si>
  <si>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</si>
  <si>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</si>
  <si>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</si>
  <si>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</si>
  <si>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</si>
  <si>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</si>
  <si>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</si>
  <si>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</si>
  <si>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</si>
  <si>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</si>
  <si>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</si>
  <si>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</si>
  <si>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</si>
  <si>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</si>
  <si>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</si>
  <si>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</si>
  <si>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</si>
  <si>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</si>
  <si>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</si>
  <si>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</si>
  <si>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</si>
  <si>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</si>
  <si>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</si>
  <si>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</si>
  <si>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</si>
  <si>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</si>
  <si>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</si>
  <si>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</si>
  <si>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</si>
  <si>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</si>
  <si>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</si>
  <si>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</si>
  <si>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</si>
  <si>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</si>
  <si>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</si>
  <si>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</si>
  <si>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</si>
  <si>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</si>
  <si>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</si>
  <si>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</si>
  <si>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</si>
  <si>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</si>
  <si>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</si>
  <si>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</si>
  <si>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</si>
  <si>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</si>
  <si>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</si>
  <si>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</si>
  <si>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</si>
  <si>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</si>
  <si>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</si>
  <si>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</si>
  <si>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</si>
  <si>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</si>
  <si>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</si>
  <si>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</si>
  <si>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</si>
  <si>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</si>
  <si>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</si>
  <si>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</si>
  <si>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</si>
  <si>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</si>
  <si>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</si>
  <si>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</si>
  <si>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</si>
  <si>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</si>
  <si>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</si>
  <si>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</si>
  <si>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</si>
  <si>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</si>
  <si>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</si>
  <si>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</si>
  <si>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</si>
  <si>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</si>
  <si>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</si>
  <si>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</si>
  <si>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</si>
  <si>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</si>
  <si>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</si>
  <si>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</si>
  <si>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</si>
  <si>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</si>
  <si>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</si>
  <si>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</si>
  <si>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</si>
  <si>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</si>
  <si>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</si>
  <si>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</si>
  <si>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</si>
  <si>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</si>
  <si>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</si>
  <si>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</si>
  <si>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</si>
  <si>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</si>
  <si>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</si>
  <si>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</si>
  <si>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</si>
  <si>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</si>
  <si>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</si>
  <si>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</si>
  <si>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</si>
  <si>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</si>
  <si>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</si>
  <si>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</si>
  <si>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</si>
  <si>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</si>
  <si>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</si>
  <si>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</si>
  <si>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</si>
  <si>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</si>
  <si>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</si>
  <si>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</si>
  <si>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</si>
  <si>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</si>
  <si>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</si>
  <si>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</si>
  <si>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</si>
  <si>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</si>
  <si>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</si>
  <si>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</si>
  <si>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</si>
  <si>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</si>
  <si>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</si>
  <si>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</si>
  <si>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</si>
  <si>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</si>
  <si>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</si>
  <si>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</si>
  <si>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</si>
  <si>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</si>
  <si>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</si>
  <si>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</si>
  <si>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</si>
  <si>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</si>
  <si>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</si>
  <si>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</si>
  <si>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</si>
  <si>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</si>
  <si>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</si>
  <si>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</si>
  <si>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</si>
  <si>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</si>
  <si>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</si>
  <si>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</si>
  <si>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</si>
  <si>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</si>
  <si>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</si>
  <si>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</si>
  <si>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</si>
  <si>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</si>
  <si>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</si>
  <si>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</si>
  <si>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</si>
  <si>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</si>
  <si>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</si>
  <si>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</si>
  <si>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</si>
  <si>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</si>
  <si>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</si>
  <si>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</si>
  <si>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</si>
  <si>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</si>
  <si>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</si>
  <si>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</si>
  <si>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</si>
  <si>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</si>
  <si>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</si>
  <si>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</si>
  <si>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</si>
  <si>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</si>
  <si>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</si>
  <si>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</si>
  <si>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</si>
  <si>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</si>
  <si>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</si>
  <si>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</si>
  <si>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</si>
  <si>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</si>
  <si>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</si>
  <si>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</si>
  <si>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</si>
  <si>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</si>
  <si>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</si>
  <si>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</si>
  <si>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</si>
  <si>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</si>
  <si>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</si>
  <si>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</si>
  <si>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</si>
  <si>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</si>
  <si>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</si>
  <si>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</si>
  <si>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</si>
  <si>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</si>
  <si>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</si>
  <si>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</si>
  <si>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</si>
  <si>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</si>
  <si>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</si>
  <si>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</si>
  <si>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</si>
  <si>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</si>
  <si>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</si>
  <si>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</si>
  <si>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</si>
  <si>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</si>
  <si>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</si>
  <si>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</si>
  <si>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</si>
  <si>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</si>
  <si>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</si>
  <si>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</si>
  <si>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</si>
  <si>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</si>
  <si>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</si>
  <si>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</si>
  <si>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</si>
  <si>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</si>
  <si>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</si>
  <si>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</si>
  <si>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</si>
  <si>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</si>
  <si>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</si>
  <si>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</si>
  <si>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</si>
  <si>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</si>
  <si>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</si>
  <si>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</si>
  <si>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</si>
  <si>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</si>
  <si>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</si>
  <si>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</si>
  <si>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</si>
  <si>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</si>
  <si>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</si>
  <si>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</si>
  <si>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</si>
  <si>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</si>
  <si>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</si>
  <si>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</si>
  <si>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</si>
  <si>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</si>
  <si>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</si>
  <si>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</si>
  <si>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</si>
  <si>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</si>
  <si>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</si>
  <si>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</si>
  <si>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</si>
  <si>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</si>
  <si>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</si>
  <si>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</si>
  <si>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</si>
  <si>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</si>
  <si>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</si>
  <si>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</si>
  <si>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</si>
  <si>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</si>
  <si>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</si>
  <si>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</si>
  <si>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</si>
  <si>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</si>
  <si>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</si>
  <si>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</si>
  <si>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</si>
  <si>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</si>
  <si>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</si>
  <si>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</si>
  <si>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</si>
  <si>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</si>
  <si>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</si>
  <si>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</si>
  <si>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</si>
  <si>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</si>
  <si>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</si>
  <si>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</si>
  <si>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</si>
  <si>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</si>
  <si>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</si>
  <si>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</si>
  <si>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</si>
  <si>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</si>
  <si>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</si>
  <si>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</si>
  <si>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</si>
  <si>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</si>
  <si>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</si>
  <si>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</si>
  <si>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</si>
  <si>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</si>
  <si>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</si>
  <si>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</si>
  <si>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</si>
  <si>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</si>
  <si>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</si>
  <si>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</si>
  <si>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</si>
  <si>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</si>
  <si>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</si>
  <si>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</si>
  <si>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</si>
  <si>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</si>
  <si>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</si>
  <si>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</si>
  <si>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</si>
  <si>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</si>
  <si>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</si>
  <si>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</si>
  <si>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</si>
  <si>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</si>
  <si>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</si>
  <si>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</si>
  <si>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</si>
  <si>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</si>
  <si>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</si>
  <si>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</si>
  <si>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</si>
  <si>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</si>
  <si>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</si>
  <si>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</si>
  <si>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</si>
  <si>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</si>
  <si>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</si>
  <si>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</si>
  <si>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</si>
  <si>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</si>
  <si>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</si>
  <si>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</si>
  <si>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</si>
  <si>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</si>
  <si>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</si>
  <si>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</si>
  <si>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</si>
  <si>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</si>
  <si>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</si>
  <si>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</si>
  <si>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</si>
  <si>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</si>
  <si>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</si>
  <si>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</si>
  <si>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</si>
  <si>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</si>
  <si>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</si>
  <si>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</si>
  <si>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</si>
  <si>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</si>
  <si>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</si>
  <si>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</si>
  <si>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</si>
  <si>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</si>
  <si>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</si>
  <si>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</si>
  <si>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</si>
  <si>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</si>
  <si>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</si>
  <si>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</si>
  <si>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</si>
  <si>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</si>
  <si>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</si>
  <si>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</si>
  <si>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</si>
  <si>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</si>
  <si>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</si>
  <si>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</si>
  <si>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</si>
  <si>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</si>
  <si>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</si>
  <si>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</si>
  <si>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</si>
  <si>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</si>
  <si>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</si>
  <si>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</si>
  <si>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</si>
  <si>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</si>
  <si>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</si>
  <si>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</si>
  <si>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</si>
  <si>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</si>
  <si>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</si>
  <si>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</si>
  <si>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</si>
  <si>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</si>
  <si>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</si>
  <si>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</si>
  <si>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</si>
  <si>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</si>
  <si>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</si>
  <si>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</si>
  <si>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</si>
  <si>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</si>
  <si>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</si>
  <si>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</si>
  <si>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</si>
  <si>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</si>
  <si>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</si>
  <si>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</si>
  <si>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</si>
  <si>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</si>
  <si>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</si>
  <si>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</si>
  <si>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</si>
  <si>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</si>
  <si>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</si>
  <si>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</si>
  <si>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</si>
  <si>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</si>
  <si>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</si>
  <si>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</si>
  <si>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</si>
  <si>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</si>
  <si>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</si>
  <si>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</si>
  <si>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</si>
  <si>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</si>
  <si>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</si>
  <si>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</si>
  <si>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</si>
  <si>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</si>
  <si>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</si>
  <si>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</si>
  <si>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</si>
  <si>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</si>
  <si>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</si>
  <si>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</si>
  <si>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</si>
  <si>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</si>
  <si>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</si>
  <si>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</si>
  <si>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</si>
  <si>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</si>
  <si>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</si>
  <si>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</si>
  <si>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</si>
  <si>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</si>
  <si>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</si>
  <si>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</si>
  <si>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</si>
  <si>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</si>
  <si>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</si>
  <si>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</si>
  <si>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</si>
  <si>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</si>
  <si>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</si>
  <si>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</si>
  <si>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</si>
  <si>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</si>
  <si>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</si>
  <si>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</si>
  <si>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</si>
  <si>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</si>
  <si>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</si>
  <si>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</si>
  <si>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</si>
  <si>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</si>
  <si>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</si>
  <si>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</si>
  <si>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</si>
  <si>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</si>
  <si>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</si>
  <si>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</si>
  <si>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</si>
  <si>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</si>
  <si>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</si>
  <si>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</si>
  <si>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</si>
  <si>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</si>
  <si>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</si>
  <si>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</si>
  <si>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</si>
  <si>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</si>
  <si>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</si>
  <si>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</si>
  <si>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</si>
  <si>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</si>
  <si>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</si>
  <si>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</si>
  <si>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</si>
  <si>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</si>
  <si>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</si>
  <si>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</si>
  <si>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</si>
  <si>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</si>
  <si>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</si>
  <si>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</si>
  <si>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</si>
  <si>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</si>
  <si>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</si>
  <si>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</si>
  <si>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</si>
  <si>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</si>
  <si>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</si>
  <si>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</si>
  <si>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</si>
  <si>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</si>
  <si>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</si>
  <si>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</si>
  <si>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</si>
  <si>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</si>
  <si>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</si>
  <si>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</si>
  <si>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</si>
  <si>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</si>
  <si>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</si>
  <si>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</si>
  <si>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</si>
  <si>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</si>
  <si>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</si>
  <si>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</si>
  <si>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</si>
  <si>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</si>
  <si>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</si>
  <si>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</si>
  <si>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</si>
  <si>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</si>
  <si>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</si>
  <si>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</si>
  <si>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</si>
  <si>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</si>
  <si>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</si>
  <si>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</si>
  <si>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</si>
  <si>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</si>
  <si>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</si>
  <si>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</si>
  <si>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</si>
  <si>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</si>
  <si>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</si>
  <si>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</si>
  <si>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</si>
  <si>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</si>
  <si>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</si>
  <si>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</si>
  <si>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</si>
  <si>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</si>
  <si>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</si>
  <si>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</si>
  <si>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</si>
  <si>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</si>
  <si>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</si>
  <si>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</si>
  <si>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</si>
  <si>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</si>
  <si>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</si>
  <si>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</si>
  <si>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</si>
  <si>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</si>
  <si>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</si>
  <si>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</si>
  <si>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</si>
  <si>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</si>
  <si>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</si>
  <si>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</si>
  <si>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</si>
  <si>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</si>
  <si>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</si>
  <si>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</si>
  <si>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</si>
  <si>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</si>
  <si>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</si>
  <si>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</si>
  <si>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</si>
  <si>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</si>
  <si>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</si>
  <si>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</si>
  <si>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</si>
  <si>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</si>
  <si>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</si>
  <si>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</si>
  <si>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</si>
  <si>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</si>
  <si>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</si>
  <si>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</si>
  <si>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</si>
  <si>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</si>
  <si>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</si>
  <si>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</si>
  <si>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</si>
  <si>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</si>
  <si>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</si>
  <si>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</si>
  <si>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</si>
  <si>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</si>
  <si>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</si>
  <si>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</si>
  <si>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</si>
  <si>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</si>
  <si>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</si>
  <si>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</si>
  <si>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</si>
  <si>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</si>
  <si>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</si>
  <si>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</si>
  <si>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</si>
  <si>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</si>
  <si>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</si>
  <si>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</si>
  <si>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</si>
  <si>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</si>
  <si>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</si>
  <si>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</si>
  <si>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</si>
  <si>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</si>
  <si>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</si>
  <si>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</si>
  <si>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</si>
  <si>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</si>
  <si>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</si>
  <si>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</si>
  <si>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</si>
  <si>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</si>
  <si>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</si>
  <si>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</si>
  <si>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</si>
  <si>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</si>
  <si>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</si>
  <si>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</si>
  <si>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</si>
  <si>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</si>
  <si>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</si>
  <si>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</si>
  <si>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</si>
  <si>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</si>
  <si>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</si>
  <si>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</si>
  <si>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</si>
  <si>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</si>
  <si>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</si>
  <si>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</si>
  <si>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</si>
  <si>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</si>
  <si>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</si>
  <si>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</si>
  <si>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</si>
  <si>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</si>
  <si>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</si>
  <si>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</si>
  <si>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</si>
  <si>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</si>
  <si>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</si>
  <si>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</si>
  <si>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</si>
  <si>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</si>
  <si>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</si>
  <si>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</si>
  <si>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</si>
  <si>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</si>
  <si>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</si>
  <si>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</si>
  <si>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</si>
  <si>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</si>
  <si>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</si>
  <si>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</si>
  <si>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</si>
  <si>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</si>
  <si>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</si>
  <si>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</si>
  <si>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</si>
  <si>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</si>
  <si>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</si>
  <si>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</si>
  <si>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</si>
  <si>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</si>
  <si>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</si>
  <si>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</si>
  <si>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</si>
  <si>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</si>
  <si>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</si>
  <si>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</si>
  <si>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</si>
  <si>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</si>
  <si>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</si>
  <si>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</si>
  <si>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</si>
  <si>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</si>
  <si>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</si>
  <si>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</si>
  <si>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</si>
  <si>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</si>
  <si>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</si>
  <si>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</si>
  <si>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</si>
  <si>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</si>
  <si>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</si>
  <si>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</si>
  <si>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</si>
  <si>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</si>
  <si>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</si>
  <si>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</si>
  <si>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</si>
  <si>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</si>
  <si>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</si>
  <si>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</si>
  <si>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</si>
  <si>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</si>
  <si>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</si>
  <si>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</si>
  <si>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</si>
  <si>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</si>
  <si>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</si>
  <si>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</si>
  <si>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</si>
  <si>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</si>
  <si>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</si>
  <si>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</si>
  <si>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</si>
  <si>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</si>
  <si>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</si>
  <si>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</si>
  <si>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</si>
  <si>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</si>
  <si>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</si>
  <si>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</si>
  <si>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</si>
  <si>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</si>
  <si>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</si>
  <si>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</si>
  <si>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</si>
  <si>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</si>
  <si>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</si>
  <si>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</si>
  <si>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</si>
  <si>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</si>
  <si>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</si>
  <si>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</si>
  <si>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</si>
  <si>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</si>
  <si>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</si>
  <si>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</si>
  <si>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</si>
  <si>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</si>
  <si>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</si>
  <si>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</si>
  <si>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</si>
  <si>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</si>
  <si>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</si>
  <si>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</si>
  <si>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</si>
  <si>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</si>
  <si>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</si>
  <si>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</si>
  <si>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</si>
  <si>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</si>
  <si>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</si>
  <si>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</si>
  <si>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</si>
  <si>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</si>
  <si>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</si>
  <si>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</si>
  <si>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</si>
  <si>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</si>
  <si>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</si>
  <si>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</si>
  <si>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</si>
  <si>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</si>
  <si>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</si>
  <si>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</si>
  <si>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</si>
  <si>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</si>
  <si>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</si>
  <si>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</si>
  <si>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</si>
  <si>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</si>
  <si>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</si>
  <si>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</si>
  <si>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</si>
  <si>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</si>
  <si>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</si>
  <si>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</si>
  <si>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</si>
  <si>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</si>
  <si>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</si>
  <si>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</si>
  <si>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</si>
  <si>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</si>
  <si>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</si>
  <si>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</si>
  <si>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</si>
  <si>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</si>
  <si>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</si>
  <si>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</si>
  <si>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</si>
  <si>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</si>
  <si>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</si>
  <si>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</si>
  <si>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</si>
  <si>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</si>
  <si>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</si>
  <si>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</si>
  <si>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</si>
  <si>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</si>
  <si>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</si>
  <si>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</si>
  <si>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</si>
  <si>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</si>
  <si>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</si>
  <si>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</si>
  <si>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</si>
  <si>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</si>
  <si>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</si>
  <si>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</si>
  <si>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</si>
  <si>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</si>
  <si>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</si>
  <si>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</si>
  <si>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</si>
  <si>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</si>
  <si>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</si>
  <si>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</si>
  <si>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</si>
  <si>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</si>
  <si>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</si>
  <si>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</si>
  <si>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</si>
  <si>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</si>
  <si>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</si>
  <si>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</si>
  <si>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</si>
  <si>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</si>
  <si>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</si>
  <si>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</si>
  <si>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</si>
  <si>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</si>
  <si>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</si>
  <si>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</si>
  <si>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</si>
  <si>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</si>
  <si>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</si>
  <si>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</si>
  <si>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</si>
  <si>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</si>
  <si>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</si>
  <si>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</si>
  <si>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</si>
  <si>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</si>
  <si>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</si>
  <si>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</si>
  <si>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</si>
  <si>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</si>
  <si>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</si>
  <si>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</si>
  <si>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</si>
  <si>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</si>
  <si>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</si>
  <si>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</si>
  <si>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</si>
  <si>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</si>
  <si>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</si>
  <si>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</si>
  <si>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</si>
  <si>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</si>
  <si>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</si>
  <si>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</si>
  <si>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</si>
  <si>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</si>
  <si>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</si>
  <si>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</si>
  <si>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</si>
  <si>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</si>
  <si>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</si>
  <si>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</si>
  <si>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</si>
  <si>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</si>
  <si>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</si>
  <si>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</si>
  <si>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</si>
  <si>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</si>
  <si>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</si>
  <si>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</si>
  <si>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</si>
  <si>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</si>
  <si>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</si>
  <si>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</si>
  <si>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</si>
  <si>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</si>
  <si>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</si>
  <si>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</si>
  <si>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</si>
  <si>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</si>
  <si>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</si>
  <si>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</si>
  <si>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</si>
  <si>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</si>
  <si>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</si>
  <si>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</si>
  <si>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</si>
  <si>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</si>
  <si>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</si>
  <si>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</si>
  <si>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</si>
  <si>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</si>
  <si>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</si>
  <si>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</si>
  <si>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</si>
  <si>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</si>
  <si>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</si>
  <si>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</si>
  <si>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</si>
  <si>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</si>
  <si>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</si>
  <si>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</si>
  <si>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</si>
  <si>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</si>
  <si>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</si>
  <si>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</si>
  <si>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</si>
  <si>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</si>
  <si>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</si>
  <si>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</si>
  <si>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</si>
  <si>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</si>
  <si>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</si>
  <si>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</si>
  <si>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</si>
  <si>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</si>
  <si>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</si>
  <si>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</si>
  <si>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</si>
  <si>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</si>
  <si>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</si>
  <si>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</si>
  <si>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</si>
  <si>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</si>
  <si>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</si>
  <si>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</si>
  <si>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</si>
  <si>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</si>
  <si>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</si>
  <si>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</si>
  <si>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</si>
  <si>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</si>
  <si>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</si>
  <si>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</si>
  <si>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</si>
  <si>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</si>
  <si>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</si>
  <si>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</si>
  <si>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</si>
  <si>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</si>
  <si>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</si>
  <si>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</si>
  <si>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</si>
  <si>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</si>
  <si>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</si>
  <si>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</si>
  <si>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</si>
  <si>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</si>
  <si>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</si>
  <si>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</si>
  <si>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</si>
  <si>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</si>
  <si>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</si>
  <si>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</si>
  <si>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</si>
  <si>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</si>
  <si>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</si>
  <si>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</si>
  <si>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</si>
  <si>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</si>
  <si>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</si>
  <si>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</si>
  <si>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</si>
  <si>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</si>
  <si>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</si>
  <si>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</si>
  <si>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</si>
  <si>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</si>
  <si>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</si>
  <si>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</si>
  <si>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</si>
  <si>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</si>
  <si>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</si>
  <si>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</si>
  <si>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</si>
  <si>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</si>
  <si>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</si>
  <si>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</si>
  <si>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</si>
  <si>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</si>
  <si>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</si>
  <si>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</si>
  <si>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</si>
  <si>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</si>
  <si>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</si>
  <si>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</si>
  <si>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</si>
  <si>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</si>
  <si>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</si>
  <si>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</si>
  <si>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</si>
  <si>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</si>
  <si>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</si>
  <si>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</si>
  <si>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</si>
  <si>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</si>
  <si>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</si>
  <si>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</si>
  <si>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</si>
  <si>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</si>
  <si>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</si>
  <si>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</si>
  <si>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</si>
  <si>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</si>
  <si>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</si>
  <si>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</si>
  <si>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</si>
  <si>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</si>
  <si>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</si>
  <si>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</si>
  <si>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</si>
  <si>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</si>
  <si>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</si>
  <si>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</si>
  <si>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</si>
  <si>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</si>
  <si>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</si>
  <si>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</si>
  <si>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</si>
  <si>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</si>
  <si>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</si>
  <si>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</si>
  <si>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</si>
  <si>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</si>
  <si>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</si>
  <si>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</si>
  <si>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</si>
  <si>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</si>
  <si>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</si>
  <si>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</si>
  <si>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</si>
  <si>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</si>
  <si>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</si>
  <si>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</si>
  <si>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</si>
  <si>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</si>
  <si>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</si>
  <si>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</si>
  <si>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</si>
  <si>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</si>
  <si>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</si>
  <si>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</si>
  <si>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</si>
  <si>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</si>
  <si>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</si>
  <si>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</si>
  <si>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</si>
  <si>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</si>
  <si>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</si>
  <si>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</si>
  <si>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</si>
  <si>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</si>
  <si>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</si>
  <si>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</si>
  <si>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</si>
  <si>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</si>
  <si>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</si>
  <si>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</si>
  <si>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</si>
  <si>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</si>
  <si>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</si>
  <si>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</si>
  <si>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</si>
  <si>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</si>
  <si>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</si>
  <si>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</si>
  <si>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</si>
  <si>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</si>
  <si>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</si>
  <si>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</si>
  <si>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</si>
  <si>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</si>
  <si>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</si>
  <si>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</si>
  <si>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</si>
  <si>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</si>
  <si>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</si>
  <si>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</si>
  <si>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</si>
  <si>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</si>
  <si>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</si>
  <si>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</si>
  <si>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</si>
  <si>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</si>
  <si>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</si>
  <si>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</si>
  <si>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</si>
  <si>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</si>
  <si>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</si>
  <si>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</si>
  <si>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</si>
  <si>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</si>
  <si>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</si>
  <si>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</si>
  <si>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</si>
  <si>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</si>
  <si>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</si>
  <si>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</si>
  <si>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</si>
  <si>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</si>
  <si>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</si>
  <si>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</si>
  <si>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</si>
  <si>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</si>
  <si>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</si>
  <si>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</si>
  <si>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</si>
  <si>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</si>
  <si>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</si>
  <si>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</si>
  <si>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</si>
  <si>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</si>
  <si>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</si>
  <si>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</si>
  <si>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</si>
  <si>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</si>
  <si>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</si>
  <si>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</si>
  <si>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</si>
  <si>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</si>
  <si>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</si>
  <si>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</si>
  <si>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</si>
  <si>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</si>
  <si>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</si>
  <si>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</si>
  <si>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</si>
  <si>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</si>
  <si>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</si>
  <si>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</si>
  <si>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</si>
  <si>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</si>
  <si>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</si>
  <si>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</si>
  <si>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</si>
  <si>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</si>
  <si>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</si>
  <si>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</si>
  <si>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</si>
  <si>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</si>
  <si>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</si>
  <si>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</si>
  <si>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</si>
  <si>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</si>
  <si>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</si>
  <si>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</si>
  <si>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</si>
  <si>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</si>
  <si>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</si>
  <si>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</si>
  <si>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</si>
  <si>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</si>
  <si>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</si>
  <si>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</si>
  <si>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</si>
  <si>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</si>
  <si>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</si>
  <si>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</si>
  <si>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</si>
  <si>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</si>
  <si>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</si>
  <si>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</si>
  <si>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</si>
  <si>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</si>
  <si>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</si>
  <si>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</si>
  <si>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</si>
  <si>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</si>
  <si>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</si>
  <si>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</si>
  <si>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</si>
  <si>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</si>
  <si>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</si>
  <si>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</si>
  <si>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</si>
  <si>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</si>
  <si>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</si>
  <si>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</si>
  <si>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</si>
  <si>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</si>
  <si>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</si>
  <si>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</si>
  <si>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</si>
  <si>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</si>
  <si>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</si>
  <si>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</si>
  <si>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</si>
  <si>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</si>
  <si>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</si>
  <si>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</si>
  <si>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</si>
  <si>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</si>
  <si>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</si>
  <si>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</si>
  <si>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</si>
  <si>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</si>
  <si>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</si>
  <si>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</si>
  <si>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</si>
  <si>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</si>
  <si>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</si>
  <si>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</si>
  <si>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</si>
  <si>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</si>
  <si>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</si>
  <si>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</si>
  <si>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</si>
  <si>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</si>
  <si>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</si>
  <si>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</si>
  <si>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</si>
  <si>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</si>
  <si>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</si>
  <si>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</si>
  <si>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</si>
  <si>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</si>
  <si>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</si>
  <si>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</si>
  <si>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</si>
  <si>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</si>
  <si>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</si>
  <si>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</si>
  <si>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</si>
  <si>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</si>
  <si>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</si>
  <si>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</si>
  <si>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</si>
  <si>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</si>
  <si>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</si>
  <si>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</si>
  <si>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</si>
  <si>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</si>
  <si>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</si>
  <si>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</si>
  <si>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</si>
  <si>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</si>
  <si>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</si>
  <si>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</si>
  <si>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</si>
  <si>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</si>
  <si>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</si>
  <si>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</si>
  <si>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</si>
  <si>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</si>
  <si>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</si>
  <si>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</si>
  <si>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</si>
  <si>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</si>
  <si>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</si>
  <si>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</si>
  <si>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</si>
  <si>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</si>
  <si>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</si>
  <si>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</si>
  <si>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</si>
  <si>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</si>
  <si>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</si>
  <si>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</si>
  <si>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</si>
  <si>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</si>
  <si>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</si>
  <si>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</si>
  <si>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</si>
  <si>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</si>
  <si>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</si>
  <si>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</si>
  <si>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</si>
  <si>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</si>
  <si>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</si>
  <si>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</si>
  <si>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</si>
  <si>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</si>
  <si>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</si>
  <si>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</si>
  <si>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</si>
  <si>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</si>
  <si>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</si>
  <si>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</si>
  <si>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</si>
  <si>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</si>
  <si>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</si>
  <si>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</si>
  <si>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</si>
  <si>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</si>
  <si>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</si>
  <si>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</si>
  <si>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</si>
  <si>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</si>
  <si>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</si>
  <si>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</si>
  <si>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</si>
  <si>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</si>
  <si>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</si>
  <si>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</si>
  <si>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</si>
  <si>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</si>
  <si>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</si>
  <si>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</si>
  <si>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</si>
  <si>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</si>
  <si>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</si>
  <si>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</si>
  <si>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</si>
  <si>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</si>
  <si>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</si>
  <si>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</si>
  <si>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</si>
  <si>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</si>
  <si>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</si>
  <si>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</si>
  <si>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</si>
  <si>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</si>
  <si>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</si>
  <si>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</si>
  <si>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</si>
  <si>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</si>
  <si>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</si>
  <si>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</si>
  <si>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</si>
  <si>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</si>
  <si>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</si>
  <si>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</si>
  <si>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</si>
  <si>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</si>
  <si>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</si>
  <si>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</si>
  <si>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</si>
  <si>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</si>
  <si>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</si>
  <si>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</si>
  <si>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</si>
  <si>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</si>
  <si>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</si>
  <si>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</si>
  <si>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</si>
  <si>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</si>
  <si>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</si>
  <si>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</si>
  <si>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</si>
  <si>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</si>
  <si>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</si>
  <si>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</si>
  <si>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</si>
  <si>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</si>
  <si>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</si>
  <si>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</si>
  <si>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</si>
  <si>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</si>
  <si>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</si>
  <si>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</si>
  <si>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</si>
  <si>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</si>
  <si>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</si>
  <si>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</si>
  <si>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</si>
  <si>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</si>
  <si>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</si>
  <si>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</si>
  <si>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</si>
  <si>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</si>
  <si>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</si>
  <si>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</si>
  <si>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</si>
  <si>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</si>
  <si>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</si>
  <si>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</si>
  <si>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</si>
  <si>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</si>
  <si>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</si>
  <si>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</si>
  <si>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</si>
  <si>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</si>
  <si>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</si>
  <si>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</si>
  <si>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</si>
  <si>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</si>
  <si>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</si>
  <si>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</si>
  <si>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</si>
  <si>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</si>
  <si>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</si>
  <si>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</si>
  <si>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</si>
  <si>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</si>
  <si>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</si>
  <si>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</si>
  <si>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</si>
  <si>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</si>
  <si>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</si>
  <si>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</si>
  <si>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</si>
  <si>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</si>
  <si>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</si>
  <si>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</si>
  <si>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</si>
  <si>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</si>
  <si>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</si>
  <si>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</si>
  <si>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</si>
  <si>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</si>
  <si>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</si>
  <si>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</si>
  <si>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</si>
  <si>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</si>
  <si>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</si>
  <si>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</si>
  <si>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</si>
  <si>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</si>
  <si>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</si>
  <si>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</si>
  <si>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</si>
  <si>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</si>
  <si>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</si>
  <si>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</si>
  <si>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</si>
  <si>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</si>
  <si>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</si>
  <si>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</si>
  <si>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</si>
  <si>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</si>
  <si>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</si>
  <si>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</si>
  <si>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</si>
  <si>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</si>
  <si>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</si>
  <si>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</si>
  <si>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</si>
  <si>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</si>
  <si>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</si>
  <si>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</si>
  <si>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</si>
  <si>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</si>
  <si>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</si>
  <si>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</si>
  <si>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</si>
  <si>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</si>
  <si>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</si>
  <si>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</si>
  <si>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</si>
  <si>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</si>
  <si>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</si>
  <si>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</si>
  <si>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</si>
  <si>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</si>
  <si>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</si>
  <si>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</si>
  <si>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</si>
  <si>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</si>
  <si>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</si>
  <si>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</si>
  <si>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</si>
  <si>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</si>
  <si>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</si>
  <si>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</si>
  <si>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</si>
  <si>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</si>
  <si>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</si>
  <si>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</si>
  <si>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</si>
  <si>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</si>
  <si>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</si>
  <si>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</si>
  <si>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</si>
  <si>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</si>
  <si>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</si>
  <si>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</si>
  <si>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</si>
  <si>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</si>
  <si>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</si>
  <si>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</si>
  <si>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</si>
  <si>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</si>
  <si>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</si>
  <si>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</si>
  <si>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</si>
  <si>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</si>
  <si>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</si>
  <si>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</si>
  <si>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</si>
  <si>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</si>
  <si>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</si>
  <si>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</si>
  <si>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</si>
  <si>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</si>
  <si>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</si>
  <si>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</si>
  <si>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</si>
  <si>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</si>
  <si>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</si>
  <si>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</si>
  <si>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</si>
  <si>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</si>
  <si>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</si>
  <si>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</si>
  <si>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</si>
  <si>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</si>
  <si>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</si>
  <si>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</si>
  <si>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</si>
  <si>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</si>
  <si>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</si>
  <si>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</si>
  <si>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</si>
  <si>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</si>
  <si>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</si>
  <si>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</si>
  <si>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</si>
  <si>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</si>
  <si>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</si>
  <si>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</si>
  <si>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</si>
  <si>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</si>
  <si>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</si>
  <si>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</si>
  <si>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</si>
  <si>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</si>
  <si>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</si>
  <si>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</si>
  <si>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</si>
  <si>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</si>
  <si>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</si>
  <si>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</si>
  <si>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</si>
  <si>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</si>
  <si>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</si>
  <si>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</si>
  <si>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</si>
  <si>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</si>
  <si>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</si>
  <si>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</si>
  <si>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</si>
  <si>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</si>
  <si>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</si>
  <si>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</si>
  <si>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</si>
  <si>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</si>
  <si>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</si>
  <si>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</si>
  <si>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</si>
  <si>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</si>
  <si>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</si>
  <si>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</si>
  <si>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</si>
  <si>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</si>
  <si>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</si>
  <si>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</si>
  <si>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</si>
  <si>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</si>
  <si>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</si>
  <si>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</si>
  <si>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</si>
  <si>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</si>
  <si>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</si>
  <si>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</si>
  <si>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</si>
  <si>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</si>
  <si>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</si>
  <si>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</si>
  <si>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</si>
  <si>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</si>
  <si>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</si>
  <si>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</si>
  <si>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</si>
  <si>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</si>
  <si>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</si>
  <si>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</si>
  <si>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</si>
  <si>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</si>
  <si>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</si>
  <si>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</si>
  <si>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</si>
  <si>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</si>
  <si>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</si>
  <si>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</si>
  <si>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</si>
  <si>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</si>
  <si>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</si>
  <si>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</si>
  <si>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</si>
  <si>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</si>
  <si>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</si>
  <si>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</si>
  <si>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</si>
  <si>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</si>
  <si>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</si>
  <si>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</si>
  <si>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</si>
  <si>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</si>
  <si>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</si>
  <si>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</si>
  <si>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</si>
  <si>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</si>
  <si>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</si>
  <si>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</si>
  <si>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</si>
  <si>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</si>
  <si>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</si>
  <si>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</si>
  <si>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</si>
  <si>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</si>
  <si>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</si>
  <si>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</si>
  <si>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</si>
  <si>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</si>
  <si>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</si>
  <si>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</si>
  <si>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</si>
  <si>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</si>
  <si>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</si>
  <si>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</si>
  <si>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</si>
  <si>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</si>
  <si>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</si>
  <si>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</si>
  <si>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</si>
  <si>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</si>
  <si>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</si>
  <si>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</si>
  <si>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</si>
  <si>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</si>
  <si>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</si>
  <si>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</si>
  <si>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</si>
  <si>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</si>
  <si>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</si>
  <si>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</si>
  <si>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</si>
  <si>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</si>
  <si>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</si>
  <si>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</si>
  <si>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</si>
  <si>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</si>
  <si>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</si>
  <si>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</si>
  <si>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</si>
  <si>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</si>
  <si>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</si>
  <si>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</si>
  <si>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</si>
  <si>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</si>
  <si>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</si>
  <si>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</si>
  <si>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</si>
  <si>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</si>
  <si>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</si>
  <si>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</si>
  <si>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</si>
  <si>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</si>
  <si>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</si>
  <si>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</si>
  <si>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</si>
  <si>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</si>
  <si>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</si>
  <si>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</si>
  <si>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</si>
  <si>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</si>
  <si>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</si>
  <si>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</si>
  <si>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</si>
  <si>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</si>
  <si>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</si>
  <si>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</si>
  <si>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</si>
  <si>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</si>
  <si>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</si>
  <si>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</si>
  <si>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</si>
  <si>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</si>
  <si>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</si>
  <si>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</si>
  <si>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</si>
  <si>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</si>
  <si>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</si>
  <si>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</si>
  <si>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</si>
  <si>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</si>
  <si>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</si>
  <si>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</si>
  <si>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</si>
  <si>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</si>
  <si>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</si>
  <si>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</si>
  <si>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</si>
  <si>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</si>
  <si>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</si>
  <si>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</si>
  <si>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</si>
  <si>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</si>
  <si>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</si>
  <si>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</si>
  <si>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</si>
  <si>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</si>
  <si>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</si>
  <si>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</si>
  <si>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</si>
  <si>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</si>
  <si>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</si>
  <si>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</si>
  <si>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</si>
  <si>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</si>
  <si>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</si>
  <si>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</si>
  <si>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</si>
  <si>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</si>
  <si>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</si>
  <si>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</si>
  <si>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</si>
  <si>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</si>
  <si>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</si>
  <si>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</si>
  <si>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</si>
  <si>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</si>
  <si>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</si>
  <si>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</si>
  <si>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</si>
  <si>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</si>
  <si>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</si>
  <si>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</si>
  <si>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</si>
  <si>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</si>
  <si>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</si>
  <si>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</si>
  <si>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</si>
  <si>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</si>
  <si>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</si>
  <si>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</si>
  <si>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</si>
  <si>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</si>
  <si>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</si>
  <si>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</si>
  <si>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</si>
  <si>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</si>
  <si>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</si>
  <si>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</si>
  <si>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</si>
  <si>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</si>
  <si>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</si>
  <si>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</si>
  <si>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</si>
  <si>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</si>
  <si>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</si>
  <si>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</si>
  <si>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</si>
  <si>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</si>
  <si>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</si>
  <si>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</si>
  <si>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</si>
  <si>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</si>
  <si>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</si>
  <si>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</si>
  <si>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</si>
  <si>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</si>
  <si>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</si>
  <si>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</si>
  <si>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</si>
  <si>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</si>
  <si>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</si>
  <si>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</si>
  <si>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</si>
  <si>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</si>
  <si>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</si>
  <si>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</si>
  <si>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</si>
  <si>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</si>
  <si>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</si>
  <si>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</si>
  <si>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</si>
  <si>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</si>
  <si>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</si>
  <si>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</si>
  <si>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</si>
  <si>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</si>
  <si>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</si>
  <si>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</si>
  <si>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</si>
  <si>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</si>
  <si>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</si>
  <si>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</si>
  <si>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</si>
  <si>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</si>
  <si>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</si>
  <si>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</si>
  <si>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</si>
  <si>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</si>
  <si>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</si>
  <si>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</si>
  <si>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</si>
  <si>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</si>
  <si>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</si>
  <si>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</si>
  <si>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</si>
  <si>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</si>
  <si>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</si>
  <si>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</si>
  <si>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</si>
  <si>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</si>
  <si>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</si>
  <si>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</si>
  <si>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</si>
  <si>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</si>
  <si>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</si>
  <si>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</si>
  <si>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</si>
  <si>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</si>
  <si>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</si>
  <si>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</si>
  <si>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</si>
  <si>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</si>
  <si>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</si>
  <si>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</si>
  <si>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</si>
  <si>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</si>
  <si>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</si>
  <si>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</si>
  <si>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</si>
  <si>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</si>
  <si>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</si>
  <si>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</si>
  <si>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</si>
  <si>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</si>
  <si>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</si>
  <si>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</si>
  <si>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</si>
  <si>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</si>
  <si>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</si>
  <si>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</si>
  <si>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</si>
  <si>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</si>
  <si>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</si>
  <si>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</si>
  <si>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</si>
  <si>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</si>
  <si>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</si>
  <si>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</si>
  <si>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</si>
  <si>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</si>
  <si>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</si>
  <si>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</si>
  <si>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</si>
  <si>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</si>
  <si>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</si>
  <si>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</si>
  <si>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</si>
  <si>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</si>
  <si>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</si>
  <si>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</si>
  <si>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</si>
  <si>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</si>
  <si>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</si>
  <si>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</si>
  <si>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</si>
  <si>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</si>
  <si>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</si>
  <si>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</si>
  <si>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</si>
  <si>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</si>
  <si>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</si>
  <si>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</si>
  <si>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</si>
  <si>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</si>
  <si>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</si>
  <si>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</si>
  <si>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</si>
  <si>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</si>
  <si>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</si>
  <si>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</si>
  <si>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</si>
  <si>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</si>
  <si>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</si>
  <si>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</si>
  <si>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</si>
  <si>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</si>
  <si>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</si>
  <si>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</si>
  <si>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</si>
  <si>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</si>
  <si>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</si>
  <si>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</si>
  <si>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</si>
  <si>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</si>
  <si>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</si>
  <si>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</si>
  <si>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</si>
  <si>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</si>
  <si>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</si>
  <si>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</si>
  <si>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</si>
  <si>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</si>
  <si>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</si>
  <si>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</si>
  <si>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</si>
  <si>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</si>
  <si>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</si>
  <si>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</si>
  <si>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</si>
  <si>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</si>
  <si>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</si>
  <si>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</si>
  <si>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</si>
  <si>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</si>
  <si>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</si>
  <si>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</si>
  <si>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</si>
  <si>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</si>
  <si>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</si>
  <si>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</si>
  <si>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</si>
  <si>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</si>
  <si>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</si>
  <si>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</si>
  <si>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</si>
  <si>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</si>
  <si>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</si>
  <si>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</si>
  <si>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</si>
  <si>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</si>
  <si>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</si>
  <si>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</si>
  <si>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</si>
  <si>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</si>
  <si>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</si>
  <si>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</si>
  <si>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</si>
  <si>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</si>
  <si>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</si>
  <si>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</si>
  <si>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</si>
  <si>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</si>
  <si>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</si>
  <si>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</si>
  <si>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</si>
  <si>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</si>
  <si>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</si>
  <si>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</si>
  <si>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</si>
  <si>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</si>
  <si>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</si>
  <si>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</si>
  <si>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</si>
  <si>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</si>
  <si>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</si>
  <si>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</si>
  <si>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</si>
  <si>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</si>
  <si>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</si>
  <si>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</si>
  <si>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</si>
  <si>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</si>
  <si>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</si>
  <si>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</si>
  <si>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</si>
  <si>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</si>
  <si>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</si>
  <si>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</si>
  <si>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</si>
  <si>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</si>
  <si>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</si>
  <si>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</si>
  <si>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</si>
  <si>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</si>
  <si>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</si>
  <si>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</si>
  <si>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</si>
  <si>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</si>
  <si>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</si>
  <si>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</si>
  <si>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</si>
  <si>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</si>
  <si>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</si>
  <si>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</si>
  <si>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</si>
  <si>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</si>
  <si>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</si>
  <si>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</si>
  <si>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</si>
  <si>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</si>
  <si>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</si>
  <si>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</si>
  <si>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</si>
  <si>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</si>
  <si>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</si>
  <si>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</si>
  <si>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</si>
  <si>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</si>
  <si>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</si>
  <si>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</si>
  <si>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</si>
  <si>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</si>
  <si>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</si>
  <si>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</si>
  <si>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</si>
  <si>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</si>
  <si>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</si>
  <si>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</si>
  <si>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</si>
  <si>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</si>
  <si>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</si>
  <si>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</si>
  <si>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</si>
  <si>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</si>
  <si>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</si>
  <si>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</si>
  <si>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</si>
  <si>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</si>
  <si>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</si>
  <si>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</si>
  <si>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</si>
  <si>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</si>
  <si>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</si>
  <si>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</si>
  <si>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</si>
  <si>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</si>
  <si>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</si>
  <si>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</si>
  <si>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</si>
  <si>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</si>
  <si>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</si>
  <si>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</si>
  <si>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</si>
  <si>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</si>
  <si>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</si>
  <si>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</si>
  <si>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</si>
  <si>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</si>
  <si>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</si>
  <si>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</si>
  <si>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</si>
  <si>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</si>
  <si>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</si>
  <si>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</si>
  <si>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</si>
  <si>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</si>
  <si>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</si>
  <si>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</si>
  <si>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</si>
  <si>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</si>
  <si>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</si>
  <si>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</si>
  <si>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</si>
  <si>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</si>
  <si>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</si>
  <si>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</si>
  <si>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</si>
  <si>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</si>
  <si>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</si>
  <si>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</si>
  <si>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</si>
  <si>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</si>
  <si>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</si>
  <si>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</si>
  <si>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</si>
  <si>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</si>
  <si>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</si>
  <si>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</si>
  <si>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</si>
  <si>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</si>
  <si>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</si>
  <si>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</si>
  <si>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</si>
  <si>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</si>
  <si>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</si>
  <si>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</si>
  <si>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</si>
  <si>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</si>
  <si>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</si>
  <si>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</si>
  <si>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</si>
  <si>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</si>
  <si>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</si>
  <si>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</si>
  <si>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</si>
  <si>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</si>
  <si>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</si>
  <si>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</si>
  <si>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</si>
  <si>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</si>
  <si>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</si>
  <si>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</si>
  <si>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</si>
  <si>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</si>
  <si>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</si>
  <si>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</si>
  <si>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</si>
  <si>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</si>
  <si>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</si>
  <si>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</si>
  <si>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</si>
  <si>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</si>
  <si>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</si>
  <si>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</si>
  <si>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</si>
  <si>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</si>
  <si>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</si>
  <si>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</si>
  <si>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</si>
  <si>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</si>
  <si>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</si>
  <si>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</si>
  <si>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</si>
  <si>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</si>
  <si>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</si>
  <si>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</si>
  <si>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</si>
  <si>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</si>
  <si>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</si>
  <si>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</si>
  <si>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</si>
  <si>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</si>
  <si>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</si>
  <si>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</si>
  <si>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</si>
  <si>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</si>
  <si>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</si>
  <si>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</si>
  <si>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</si>
  <si>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</si>
  <si>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</si>
  <si>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</si>
  <si>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</si>
  <si>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</si>
  <si>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</si>
  <si>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</si>
  <si>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</si>
  <si>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</si>
  <si>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</si>
  <si>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</si>
  <si>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</si>
  <si>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</si>
  <si>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</si>
  <si>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</si>
  <si>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</si>
  <si>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</si>
  <si>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</si>
  <si>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</si>
  <si>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</si>
  <si>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</si>
  <si>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</si>
  <si>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</si>
  <si>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</si>
  <si>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</si>
  <si>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</si>
  <si>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</si>
  <si>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</si>
  <si>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</si>
  <si>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</si>
  <si>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</si>
  <si>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</si>
  <si>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</si>
  <si>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</si>
  <si>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</si>
  <si>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</si>
  <si>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</si>
  <si>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</si>
  <si>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</si>
  <si>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</si>
  <si>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</si>
  <si>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</si>
  <si>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</si>
  <si>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</si>
  <si>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</si>
  <si>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</si>
  <si>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</si>
  <si>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</si>
  <si>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</si>
  <si>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</si>
  <si>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</si>
  <si>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</si>
  <si>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</si>
  <si>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</si>
  <si>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</si>
  <si>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</si>
  <si>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</si>
  <si>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</si>
  <si>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</si>
  <si>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</si>
  <si>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</si>
  <si>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</si>
  <si>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</si>
  <si>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</si>
  <si>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</si>
  <si>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</si>
  <si>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</si>
  <si>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</si>
  <si>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</si>
  <si>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</si>
  <si>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</si>
  <si>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</si>
  <si>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</si>
  <si>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</si>
  <si>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</si>
  <si>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</si>
  <si>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</si>
  <si>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</si>
  <si>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</si>
  <si>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</si>
  <si>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</si>
  <si>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</si>
  <si>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</si>
  <si>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</si>
  <si>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</si>
  <si>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</si>
  <si>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</si>
  <si>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</si>
  <si>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</si>
  <si>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</si>
  <si>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</si>
  <si>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</si>
  <si>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</si>
  <si>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</si>
  <si>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</si>
  <si>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</si>
  <si>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</si>
  <si>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</si>
  <si>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</si>
  <si>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</si>
  <si>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</si>
  <si>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</si>
  <si>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</si>
  <si>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</si>
  <si>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</si>
  <si>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</si>
  <si>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</si>
  <si>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</si>
  <si>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</si>
  <si>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</si>
  <si>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</si>
  <si>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</si>
  <si>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</si>
  <si>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</si>
  <si>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</si>
  <si>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</si>
  <si>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</si>
  <si>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</si>
  <si>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</si>
  <si>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</si>
  <si>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</si>
  <si>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</si>
  <si>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</si>
  <si>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</si>
  <si>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</si>
  <si>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</si>
  <si>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</si>
  <si>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</si>
  <si>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</si>
  <si>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</si>
  <si>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</si>
  <si>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</si>
  <si>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</si>
  <si>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</si>
  <si>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</si>
  <si>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</si>
  <si>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</si>
  <si>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</si>
  <si>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</si>
  <si>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</si>
  <si>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</si>
  <si>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</si>
  <si>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</si>
  <si>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</si>
  <si>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</si>
  <si>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</si>
  <si>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</si>
  <si>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</si>
  <si>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</si>
  <si>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</si>
  <si>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</si>
  <si>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</si>
  <si>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</si>
  <si>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</si>
  <si>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</si>
  <si>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</si>
  <si>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</si>
  <si>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</si>
  <si>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</si>
  <si>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</si>
  <si>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</si>
  <si>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</si>
  <si>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</si>
  <si>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</si>
  <si>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</si>
  <si>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</si>
  <si>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</si>
  <si>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</si>
  <si>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</si>
  <si>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</si>
  <si>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</si>
  <si>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</si>
  <si>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</si>
  <si>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</si>
  <si>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</si>
  <si>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</si>
  <si>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</si>
  <si>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</si>
  <si>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</si>
  <si>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</si>
  <si>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</si>
  <si>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</si>
  <si>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</si>
  <si>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</si>
  <si>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</si>
  <si>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</si>
  <si>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</si>
  <si>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</si>
  <si>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</si>
  <si>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</si>
  <si>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</si>
  <si>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</si>
  <si>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</si>
  <si>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</si>
  <si>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</si>
  <si>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</si>
  <si>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</si>
  <si>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</si>
  <si>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</si>
  <si>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</si>
  <si>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</si>
  <si>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</si>
  <si>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</si>
  <si>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</si>
  <si>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</si>
  <si>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</si>
  <si>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</si>
  <si>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</si>
  <si>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</si>
  <si>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</si>
  <si>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</si>
  <si>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</si>
  <si>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</si>
  <si>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</si>
  <si>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</si>
  <si>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</si>
  <si>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</si>
  <si>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</si>
  <si>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</si>
  <si>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</si>
  <si>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</si>
  <si>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</si>
  <si>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</si>
  <si>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</si>
  <si>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</si>
  <si>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</si>
  <si>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</si>
  <si>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</si>
  <si>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</si>
  <si>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</si>
  <si>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</si>
  <si>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</si>
  <si>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</si>
  <si>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</si>
  <si>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</si>
  <si>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</si>
  <si>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</si>
  <si>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</si>
  <si>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</si>
  <si>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</si>
  <si>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</si>
  <si>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</si>
  <si>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</si>
  <si>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</si>
  <si>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</si>
  <si>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</si>
  <si>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</si>
  <si>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</si>
  <si>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</si>
  <si>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</si>
  <si>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</si>
  <si>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</si>
  <si>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</si>
  <si>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</si>
  <si>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</si>
  <si>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</si>
  <si>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</si>
  <si>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</si>
  <si>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</si>
  <si>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</si>
  <si>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</si>
  <si>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</si>
  <si>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</si>
  <si>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</si>
  <si>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</si>
  <si>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</si>
  <si>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</si>
  <si>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</si>
  <si>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</si>
  <si>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</si>
  <si>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</si>
  <si>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</si>
  <si>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</si>
  <si>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</si>
  <si>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</si>
  <si>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</si>
  <si>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</si>
  <si>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</si>
  <si>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</si>
  <si>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</si>
  <si>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</si>
  <si>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</si>
  <si>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</si>
  <si>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</si>
  <si>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</si>
  <si>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</si>
  <si>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</si>
  <si>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</si>
  <si>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</si>
  <si>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</si>
  <si>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</si>
  <si>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</si>
  <si>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</si>
  <si>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</si>
  <si>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</si>
  <si>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</si>
  <si>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</si>
  <si>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</si>
  <si>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</si>
  <si>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</si>
  <si>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</si>
  <si>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</si>
  <si>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</si>
  <si>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</si>
  <si>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</si>
  <si>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</si>
  <si>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</si>
  <si>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</si>
  <si>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</si>
  <si>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</si>
  <si>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</si>
  <si>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</si>
  <si>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</si>
  <si>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</si>
  <si>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</si>
  <si>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</si>
  <si>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</si>
  <si>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</si>
  <si>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</si>
  <si>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</si>
  <si>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</si>
  <si>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</si>
  <si>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</si>
  <si>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</si>
  <si>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</si>
  <si>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</si>
  <si>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</si>
  <si>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</si>
  <si>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</si>
  <si>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</si>
  <si>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</si>
  <si>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</si>
  <si>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</si>
  <si>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</si>
  <si>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</si>
  <si>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</si>
  <si>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</si>
  <si>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</si>
  <si>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</si>
  <si>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</si>
  <si>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</si>
  <si>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</si>
  <si>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</si>
  <si>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</si>
  <si>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</si>
  <si>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</si>
  <si>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</si>
  <si>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</si>
  <si>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</si>
  <si>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</si>
  <si>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</si>
  <si>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</si>
  <si>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</si>
  <si>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</si>
  <si>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</si>
  <si>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</si>
  <si>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</si>
  <si>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</si>
  <si>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</si>
  <si>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</si>
  <si>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</si>
  <si>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</si>
  <si>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</si>
  <si>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</si>
  <si>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</si>
  <si>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</si>
  <si>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</si>
  <si>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</si>
  <si>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</si>
  <si>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</si>
  <si>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</si>
  <si>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</si>
  <si>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</si>
  <si>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</si>
  <si>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</si>
  <si>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</si>
  <si>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</si>
  <si>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</si>
  <si>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</si>
  <si>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</si>
  <si>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</si>
  <si>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</si>
  <si>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</si>
  <si>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</si>
  <si>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</si>
  <si>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</si>
  <si>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</si>
  <si>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</si>
  <si>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</si>
  <si>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</si>
  <si>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</si>
  <si>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</si>
  <si>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</si>
  <si>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</si>
  <si>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</si>
  <si>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</si>
  <si>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</si>
  <si>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</si>
  <si>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</si>
  <si>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</si>
  <si>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</si>
  <si>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</si>
  <si>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</si>
  <si>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</si>
  <si>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</si>
  <si>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</si>
  <si>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</si>
  <si>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</si>
  <si>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</si>
  <si>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</si>
  <si>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</si>
  <si>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</si>
  <si>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</si>
  <si>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</si>
  <si>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</si>
  <si>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</si>
  <si>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</si>
  <si>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</si>
  <si>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</si>
  <si>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</si>
  <si>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</si>
  <si>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</si>
  <si>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</si>
  <si>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</si>
  <si>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</si>
  <si>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</si>
  <si>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</si>
  <si>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</si>
  <si>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</si>
  <si>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</si>
  <si>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</si>
  <si>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</si>
  <si>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</si>
  <si>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</si>
  <si>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</si>
  <si>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</si>
  <si>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</si>
  <si>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</si>
  <si>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</si>
  <si>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</si>
  <si>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</si>
  <si>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</si>
  <si>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</si>
  <si>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</si>
  <si>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</si>
  <si>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</si>
  <si>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</si>
  <si>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</si>
  <si>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</si>
  <si>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</si>
  <si>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</si>
  <si>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</si>
  <si>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</si>
  <si>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</si>
  <si>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</si>
  <si>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</si>
  <si>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</si>
  <si>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</si>
  <si>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</si>
  <si>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</si>
  <si>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</si>
  <si>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</si>
  <si>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</si>
  <si>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</si>
  <si>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</si>
  <si>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</si>
  <si>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</si>
  <si>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</si>
  <si>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</si>
  <si>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</si>
  <si>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</si>
  <si>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</si>
  <si>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</si>
  <si>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</si>
  <si>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</si>
  <si>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</si>
  <si>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</si>
  <si>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</si>
  <si>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</si>
  <si>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</si>
  <si>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</si>
  <si>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</si>
  <si>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</si>
  <si>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</si>
  <si>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</si>
  <si>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</si>
  <si>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</si>
  <si>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</si>
  <si>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</si>
  <si>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</si>
  <si>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</si>
  <si>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</si>
  <si>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</si>
  <si>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</si>
  <si>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</si>
  <si>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</si>
  <si>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</si>
  <si>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</si>
  <si>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</si>
  <si>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</si>
  <si>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</si>
  <si>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</si>
  <si>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</si>
  <si>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</si>
  <si>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</si>
  <si>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</si>
  <si>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</si>
  <si>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</si>
  <si>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</si>
  <si>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</si>
  <si>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</si>
  <si>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</si>
  <si>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</si>
  <si>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</si>
  <si>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</si>
  <si>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</si>
  <si>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</si>
  <si>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</si>
  <si>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</si>
  <si>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</si>
  <si>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</si>
  <si>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</si>
  <si>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</si>
  <si>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</si>
  <si>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</si>
  <si>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</si>
  <si>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</si>
  <si>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</si>
  <si>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</si>
  <si>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</si>
  <si>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</si>
  <si>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</si>
  <si>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</si>
  <si>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</si>
  <si>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</si>
  <si>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</si>
  <si>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</si>
  <si>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</si>
  <si>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</si>
  <si>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</si>
  <si>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</si>
  <si>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</si>
  <si>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</si>
  <si>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</si>
  <si>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</si>
  <si>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</si>
  <si>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</si>
  <si>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</si>
  <si>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</si>
  <si>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</si>
  <si>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</si>
  <si>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</si>
  <si>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</si>
  <si>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</si>
  <si>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</si>
  <si>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</si>
  <si>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</si>
  <si>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</si>
  <si>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</si>
  <si>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</si>
  <si>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</si>
  <si>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</si>
  <si>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</si>
  <si>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</si>
  <si>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</si>
  <si>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</si>
  <si>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</si>
  <si>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</si>
  <si>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</si>
  <si>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</si>
  <si>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</si>
  <si>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</si>
  <si>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</si>
  <si>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</si>
  <si>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</si>
  <si>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</si>
  <si>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</si>
  <si>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</si>
  <si>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</si>
  <si>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</si>
  <si>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</si>
  <si>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</si>
  <si>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</si>
  <si>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</si>
  <si>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</si>
  <si>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</si>
  <si>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</si>
  <si>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</si>
  <si>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</si>
  <si>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</si>
  <si>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</si>
  <si>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</si>
  <si>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</si>
  <si>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</si>
  <si>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</si>
  <si>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</si>
  <si>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</si>
  <si>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</si>
  <si>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</si>
  <si>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</si>
  <si>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</si>
  <si>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</si>
  <si>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</si>
  <si>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</si>
  <si>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</si>
  <si>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</si>
  <si>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</si>
  <si>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</si>
  <si>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</si>
  <si>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</si>
  <si>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</si>
  <si>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</si>
  <si>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</si>
  <si>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</si>
  <si>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</si>
  <si>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</si>
  <si>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</si>
  <si>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</si>
  <si>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</si>
  <si>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</si>
  <si>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</si>
  <si>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</si>
  <si>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</si>
  <si>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</si>
  <si>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</si>
  <si>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</si>
  <si>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</si>
  <si>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</si>
  <si>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</si>
  <si>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</si>
  <si>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</si>
  <si>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</si>
  <si>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</si>
  <si>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</si>
  <si>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</si>
  <si>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</si>
  <si>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</si>
  <si>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</si>
  <si>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</si>
  <si>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</si>
  <si>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</si>
  <si>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</si>
  <si>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</si>
  <si>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</si>
  <si>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</si>
  <si>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</si>
  <si>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</si>
  <si>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</si>
  <si>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</si>
  <si>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</si>
  <si>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</si>
  <si>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</si>
  <si>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</si>
  <si>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</si>
  <si>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</si>
  <si>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</si>
  <si>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</si>
  <si>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</si>
  <si>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</si>
  <si>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</si>
  <si>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</si>
  <si>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</si>
  <si>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</si>
  <si>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</si>
  <si>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</si>
  <si>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</si>
  <si>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</si>
  <si>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</si>
  <si>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</si>
  <si>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</si>
  <si>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</si>
  <si>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</si>
  <si>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</si>
  <si>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</si>
  <si>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</si>
  <si>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</si>
  <si>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</si>
  <si>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</si>
  <si>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</si>
  <si>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</si>
  <si>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</si>
  <si>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</si>
  <si>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</si>
  <si>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</si>
  <si>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</si>
  <si>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</si>
  <si>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</si>
  <si>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</si>
  <si>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</si>
  <si>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</si>
  <si>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</si>
  <si>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</si>
  <si>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</si>
  <si>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</si>
  <si>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</si>
  <si>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</si>
  <si>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</si>
  <si>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</si>
  <si>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</si>
  <si>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</si>
  <si>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</si>
  <si>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</si>
  <si>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</si>
  <si>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</si>
  <si>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</si>
  <si>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</si>
  <si>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</si>
  <si>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</si>
  <si>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</si>
  <si>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</si>
  <si>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</si>
  <si>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</si>
  <si>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</si>
  <si>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</si>
  <si>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</si>
  <si>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</si>
  <si>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</si>
  <si>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</si>
  <si>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</si>
  <si>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</si>
  <si>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</si>
  <si>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</si>
  <si>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</si>
  <si>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</si>
  <si>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</si>
  <si>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</si>
  <si>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</si>
  <si>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</si>
  <si>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</si>
  <si>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</si>
  <si>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</si>
  <si>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</si>
  <si>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</si>
  <si>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</si>
  <si>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</si>
  <si>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</si>
  <si>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</si>
  <si>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</si>
  <si>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</si>
  <si>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</si>
  <si>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</si>
  <si>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</si>
  <si>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</si>
  <si>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</si>
  <si>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</si>
  <si>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</si>
  <si>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</si>
  <si>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</si>
  <si>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</si>
  <si>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</si>
  <si>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</si>
  <si>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</si>
  <si>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</si>
  <si>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</si>
  <si>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</si>
  <si>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</si>
  <si>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</si>
  <si>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</si>
  <si>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</si>
  <si>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</si>
  <si>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</si>
  <si>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</si>
  <si>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</si>
  <si>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</si>
  <si>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</si>
  <si>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</si>
  <si>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</si>
  <si>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</si>
  <si>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</si>
  <si>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</si>
  <si>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</si>
  <si>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</si>
  <si>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</si>
  <si>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</si>
  <si>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</si>
  <si>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</si>
  <si>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</si>
  <si>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</si>
  <si>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</si>
  <si>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</si>
  <si>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</si>
  <si>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</si>
  <si>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</si>
  <si>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</si>
  <si>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</si>
  <si>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</si>
  <si>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</si>
  <si>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</si>
  <si>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</si>
  <si>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</si>
  <si>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</si>
  <si>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</si>
  <si>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</si>
  <si>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</si>
  <si>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</si>
  <si>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</si>
  <si>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</si>
  <si>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</si>
  <si>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</si>
  <si>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</si>
  <si>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</si>
  <si>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</si>
  <si>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</si>
  <si>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</si>
  <si>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</si>
  <si>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</si>
  <si>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</si>
  <si>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</si>
  <si>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</si>
  <si>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</si>
  <si>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</si>
  <si>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</si>
  <si>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</si>
  <si>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</si>
  <si>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</si>
  <si>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</si>
  <si>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</si>
  <si>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</si>
  <si>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</si>
  <si>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</si>
  <si>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</si>
  <si>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</si>
  <si>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</si>
  <si>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</si>
  <si>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</si>
  <si>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</si>
  <si>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</si>
  <si>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</si>
  <si>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</si>
  <si>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</si>
  <si>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</si>
  <si>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</si>
  <si>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</si>
  <si>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</si>
  <si>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</si>
  <si>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</si>
  <si>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</si>
  <si>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</si>
  <si>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</si>
  <si>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</si>
  <si>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</si>
  <si>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</si>
  <si>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</si>
  <si>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</si>
  <si>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</si>
  <si>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</si>
  <si>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</si>
  <si>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</si>
  <si>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</si>
  <si>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</si>
  <si>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</si>
  <si>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</si>
  <si>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</si>
  <si>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</si>
  <si>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</si>
  <si>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</si>
  <si>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</si>
  <si>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</si>
  <si>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</si>
  <si>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</si>
  <si>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</si>
  <si>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</si>
  <si>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</si>
  <si>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</si>
  <si>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</si>
  <si>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</si>
  <si>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</si>
  <si>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</si>
  <si>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</si>
  <si>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</si>
  <si>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</si>
  <si>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</si>
  <si>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</si>
  <si>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</si>
  <si>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</si>
  <si>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</si>
  <si>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</si>
  <si>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</si>
  <si>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</si>
  <si>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</si>
  <si>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</si>
  <si>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</si>
  <si>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</si>
  <si>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</si>
  <si>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</si>
  <si>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</si>
  <si>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</si>
  <si>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</si>
  <si>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</si>
  <si>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</si>
  <si>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</si>
  <si>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</si>
  <si>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</si>
  <si>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</si>
  <si>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</si>
  <si>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</si>
  <si>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</si>
  <si>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</si>
  <si>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</si>
  <si>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</si>
  <si>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</si>
  <si>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</si>
  <si>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</si>
  <si>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</si>
  <si>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</si>
  <si>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</si>
  <si>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</si>
  <si>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</si>
  <si>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</si>
  <si>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</si>
  <si>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</si>
  <si>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</si>
  <si>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</si>
  <si>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</si>
  <si>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</si>
  <si>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</si>
  <si>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</si>
  <si>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</si>
  <si>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</si>
  <si>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</si>
  <si>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</si>
  <si>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</si>
  <si>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</si>
  <si>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</si>
  <si>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</si>
  <si>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</si>
  <si>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</si>
  <si>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</si>
  <si>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</si>
  <si>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</si>
  <si>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</si>
  <si>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</si>
  <si>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</si>
  <si>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</si>
  <si>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</si>
  <si>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</si>
  <si>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</si>
  <si>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</si>
  <si>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</si>
  <si>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</si>
  <si>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</si>
  <si>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</si>
  <si>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</si>
  <si>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</si>
  <si>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</si>
  <si>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</si>
  <si>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</si>
  <si>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</si>
  <si>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</si>
  <si>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</si>
  <si>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</si>
  <si>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</si>
  <si>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</si>
  <si>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</si>
  <si>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</si>
  <si>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</si>
  <si>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</si>
  <si>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</si>
  <si>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</si>
  <si>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</si>
  <si>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</si>
  <si>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</si>
  <si>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</si>
  <si>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</si>
  <si>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</si>
  <si>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</si>
  <si>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</si>
  <si>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</si>
  <si>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</si>
  <si>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</si>
  <si>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</si>
  <si>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</si>
  <si>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</si>
  <si>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</si>
  <si>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</si>
  <si>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</si>
  <si>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</si>
  <si>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</si>
  <si>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</si>
  <si>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</si>
  <si>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</si>
  <si>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</si>
  <si>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</si>
  <si>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</si>
  <si>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</si>
  <si>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</si>
  <si>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</si>
  <si>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</si>
  <si>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</si>
  <si>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</si>
  <si>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</si>
  <si>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</si>
  <si>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</si>
  <si>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</si>
  <si>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</si>
  <si>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</si>
  <si>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</si>
  <si>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</si>
  <si>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</si>
  <si>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</si>
  <si>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</si>
  <si>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</si>
  <si>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</si>
  <si>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</si>
  <si>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</si>
  <si>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</si>
  <si>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</si>
  <si>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</si>
  <si>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</si>
  <si>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</si>
  <si>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</si>
  <si>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</si>
  <si>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</si>
  <si>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</si>
  <si>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</si>
  <si>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</si>
  <si>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</si>
  <si>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</si>
  <si>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</si>
  <si>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</si>
  <si>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</si>
  <si>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</si>
  <si>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</si>
  <si>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</si>
  <si>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</si>
  <si>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</si>
  <si>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</si>
  <si>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</si>
  <si>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</si>
  <si>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</si>
  <si>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</si>
  <si>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</si>
  <si>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</si>
  <si>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</si>
  <si>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</si>
  <si>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</si>
  <si>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</si>
  <si>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</si>
  <si>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</si>
  <si>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</si>
  <si>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</si>
  <si>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</si>
  <si>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</si>
  <si>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</si>
  <si>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</si>
  <si>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</si>
  <si>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</si>
  <si>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</si>
  <si>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</si>
  <si>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</si>
  <si>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</si>
  <si>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</si>
  <si>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</si>
  <si>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</si>
  <si>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</si>
  <si>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</si>
  <si>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</si>
  <si>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</si>
  <si>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</si>
  <si>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</si>
  <si>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</si>
  <si>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</si>
  <si>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</si>
  <si>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</si>
  <si>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</si>
  <si>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</si>
  <si>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</si>
  <si>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</si>
  <si>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</si>
  <si>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</si>
  <si>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</si>
  <si>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</si>
  <si>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</si>
  <si>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</si>
  <si>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</si>
  <si>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</si>
  <si>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</si>
  <si>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</si>
  <si>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</si>
  <si>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</si>
  <si>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</si>
  <si>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</si>
  <si>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</si>
  <si>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</si>
  <si>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</si>
  <si>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</si>
  <si>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</si>
  <si>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</si>
  <si>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</si>
  <si>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</si>
  <si>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</si>
  <si>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</si>
  <si>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</si>
  <si>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</si>
  <si>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</si>
  <si>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</si>
  <si>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</si>
  <si>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</si>
  <si>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</si>
  <si>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</si>
  <si>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</si>
  <si>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</si>
  <si>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</si>
  <si>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</si>
  <si>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</si>
  <si>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</si>
  <si>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</si>
  <si>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</si>
  <si>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</si>
  <si>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</si>
  <si>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</si>
  <si>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</si>
  <si>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</si>
  <si>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</si>
  <si>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</si>
  <si>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</si>
  <si>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</si>
  <si>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</si>
  <si>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</si>
  <si>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</si>
  <si>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</si>
  <si>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</si>
  <si>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</si>
  <si>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</si>
  <si>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</si>
  <si>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</si>
  <si>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</si>
  <si>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</si>
  <si>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</si>
  <si>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</si>
  <si>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</si>
  <si>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</si>
  <si>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</si>
  <si>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</si>
  <si>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</si>
  <si>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</si>
  <si>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</si>
  <si>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</si>
  <si>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</si>
  <si>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</si>
  <si>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</si>
  <si>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</si>
  <si>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</si>
  <si>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</si>
  <si>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</si>
  <si>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</si>
  <si>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</si>
  <si>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</si>
  <si>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</si>
  <si>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</si>
  <si>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</si>
  <si>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</si>
  <si>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</si>
  <si>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</si>
  <si>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</si>
  <si>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</si>
  <si>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</si>
  <si>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</si>
  <si>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</si>
  <si>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</si>
  <si>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</si>
  <si>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</si>
  <si>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</si>
  <si>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</si>
  <si>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</si>
  <si>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</si>
  <si>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</si>
  <si>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</si>
  <si>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</si>
  <si>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</si>
  <si>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</si>
  <si>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</si>
  <si>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</si>
  <si>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</si>
  <si>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</si>
  <si>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</si>
  <si>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</si>
  <si>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</si>
  <si>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</si>
  <si>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</si>
  <si>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</si>
  <si>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</si>
  <si>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</si>
  <si>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</si>
  <si>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</si>
  <si>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</si>
  <si>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</si>
  <si>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</si>
  <si>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</si>
  <si>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</si>
  <si>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</si>
  <si>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</si>
  <si>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</si>
  <si>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</si>
  <si>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</si>
  <si>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</si>
  <si>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</si>
  <si>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</si>
  <si>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</si>
  <si>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</si>
  <si>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</si>
  <si>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</si>
  <si>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</si>
  <si>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</si>
  <si>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</si>
  <si>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</si>
  <si>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</si>
  <si>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</si>
  <si>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</si>
  <si>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</si>
  <si>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</si>
  <si>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</si>
  <si>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</si>
  <si>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</si>
  <si>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</si>
  <si>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</si>
  <si>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</si>
  <si>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</si>
  <si>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</si>
  <si>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</si>
  <si>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</si>
  <si>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</si>
  <si>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</si>
  <si>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</si>
  <si>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</si>
  <si>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</si>
  <si>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</si>
  <si>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</si>
  <si>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</si>
  <si>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</si>
  <si>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</si>
  <si>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</si>
  <si>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</si>
  <si>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</si>
  <si>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</si>
  <si>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</si>
  <si>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</si>
  <si>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</si>
  <si>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</si>
  <si>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</si>
  <si>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</si>
  <si>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</si>
  <si>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</si>
  <si>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</si>
  <si>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</si>
  <si>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</si>
  <si>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</si>
  <si>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</si>
  <si>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</si>
  <si>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</si>
  <si>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</si>
  <si>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</si>
  <si>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</si>
  <si>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</si>
  <si>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</si>
  <si>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</si>
  <si>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</si>
  <si>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</si>
  <si>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</si>
  <si>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</si>
  <si>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</si>
  <si>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</si>
  <si>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</si>
  <si>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</si>
  <si>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</si>
  <si>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</si>
  <si>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</si>
  <si>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</si>
  <si>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</si>
  <si>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</si>
  <si>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</si>
  <si>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</si>
  <si>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</si>
  <si>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</si>
  <si>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</si>
  <si>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</si>
  <si>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</si>
  <si>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</si>
  <si>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</si>
  <si>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</si>
  <si>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</si>
  <si>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</si>
  <si>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</si>
  <si>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</si>
  <si>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</si>
  <si>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</si>
  <si>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</si>
  <si>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</si>
  <si>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</si>
  <si>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</si>
  <si>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</si>
  <si>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</si>
  <si>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</si>
  <si>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</si>
  <si>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</si>
  <si>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</si>
  <si>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</si>
  <si>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</si>
  <si>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</si>
  <si>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</si>
  <si>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</si>
  <si>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</si>
  <si>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</si>
  <si>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</si>
  <si>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</si>
  <si>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</si>
  <si>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</si>
  <si>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</si>
  <si>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</si>
  <si>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</si>
  <si>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</si>
  <si>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</si>
  <si>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</si>
  <si>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</si>
  <si>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</si>
  <si>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</si>
  <si>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</si>
  <si>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</si>
  <si>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</si>
  <si>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</si>
  <si>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</si>
  <si>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</si>
  <si>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</si>
  <si>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</si>
  <si>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</si>
  <si>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</si>
  <si>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</si>
  <si>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</si>
  <si>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</si>
  <si>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</si>
  <si>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</si>
  <si>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</si>
  <si>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</si>
  <si>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</si>
  <si>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</si>
  <si>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</si>
  <si>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</si>
  <si>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</si>
  <si>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</si>
  <si>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</si>
  <si>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</si>
  <si>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</si>
  <si>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</si>
  <si>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</si>
  <si>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</si>
  <si>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</si>
  <si>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</si>
  <si>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</si>
  <si>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</si>
  <si>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</si>
  <si>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</si>
  <si>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</si>
  <si>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</si>
  <si>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</si>
  <si>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</si>
  <si>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</si>
  <si>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</si>
  <si>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</si>
  <si>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</si>
  <si>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</si>
  <si>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</si>
  <si>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</si>
  <si>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</si>
  <si>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</si>
  <si>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</si>
  <si>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</si>
  <si>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</si>
  <si>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</si>
  <si>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</si>
  <si>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</si>
  <si>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</si>
  <si>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</si>
  <si>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</si>
  <si>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</si>
  <si>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</si>
  <si>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</si>
  <si>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</si>
  <si>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</si>
  <si>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</si>
  <si>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</si>
  <si>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</si>
  <si>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</si>
  <si>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</si>
  <si>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</si>
  <si>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</si>
  <si>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</si>
  <si>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</si>
  <si>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</si>
  <si>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</si>
  <si>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</si>
  <si>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</si>
  <si>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</si>
  <si>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</si>
  <si>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</si>
  <si>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</si>
  <si>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</si>
  <si>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</si>
  <si>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</si>
  <si>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</si>
  <si>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</si>
  <si>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</si>
  <si>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</si>
  <si>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</si>
  <si>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</si>
  <si>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</si>
  <si>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</si>
  <si>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</si>
  <si>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</si>
  <si>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</si>
  <si>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</si>
  <si>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</si>
  <si>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</si>
  <si>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</si>
  <si>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</si>
  <si>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</si>
  <si>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</si>
  <si>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</si>
  <si>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</si>
  <si>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</si>
  <si>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</si>
  <si>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</si>
  <si>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</si>
  <si>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</si>
  <si>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</si>
  <si>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</si>
  <si>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</si>
  <si>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</si>
  <si>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</si>
  <si>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</si>
  <si>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</si>
  <si>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</si>
  <si>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</si>
  <si>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</si>
  <si>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</si>
  <si>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</si>
  <si>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</si>
  <si>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</si>
  <si>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</si>
  <si>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</si>
  <si>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</si>
  <si>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</si>
  <si>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</si>
  <si>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</si>
  <si>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</si>
  <si>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</si>
  <si>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</si>
  <si>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</si>
  <si>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</si>
  <si>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</si>
  <si>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</si>
  <si>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</si>
  <si>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</si>
  <si>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</si>
  <si>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</si>
  <si>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</si>
  <si>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</si>
  <si>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</si>
  <si>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</si>
  <si>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</si>
  <si>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</si>
  <si>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</si>
  <si>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</si>
  <si>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</si>
  <si>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</si>
  <si>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</si>
  <si>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</si>
  <si>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</si>
  <si>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</si>
  <si>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</si>
  <si>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</si>
  <si>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</si>
  <si>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</si>
  <si>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</si>
  <si>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</si>
  <si>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</si>
  <si>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</si>
  <si>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</si>
  <si>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</si>
  <si>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</si>
  <si>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</si>
  <si>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</si>
  <si>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</si>
  <si>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</si>
  <si>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</si>
  <si>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</si>
  <si>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</si>
  <si>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</si>
  <si>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</si>
  <si>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</si>
  <si>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</si>
  <si>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</si>
  <si>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</si>
  <si>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</si>
  <si>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</si>
  <si>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</si>
  <si>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</si>
  <si>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</si>
  <si>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</si>
  <si>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</si>
  <si>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</si>
  <si>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</si>
  <si>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</si>
  <si>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</si>
  <si>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</si>
  <si>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</si>
  <si>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</si>
  <si>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</si>
  <si>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</si>
  <si>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</si>
  <si>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</si>
  <si>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</si>
  <si>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</si>
  <si>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</si>
  <si>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</si>
  <si>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</si>
  <si>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</si>
  <si>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</si>
  <si>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</si>
  <si>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</si>
  <si>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</si>
  <si>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</si>
  <si>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</si>
  <si>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</si>
  <si>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</si>
  <si>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</si>
  <si>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</si>
  <si>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</si>
  <si>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</si>
  <si>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</si>
  <si>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</si>
  <si>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</si>
  <si>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</si>
  <si>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</si>
  <si>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</si>
  <si>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</si>
  <si>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</si>
  <si>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</si>
  <si>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</si>
  <si>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</si>
  <si>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</si>
  <si>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</si>
  <si>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</si>
  <si>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</si>
  <si>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</si>
  <si>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</si>
  <si>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</si>
  <si>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</si>
  <si>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</si>
  <si>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</si>
  <si>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</si>
  <si>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</si>
  <si>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</si>
  <si>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</si>
  <si>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</si>
  <si>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</si>
  <si>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</si>
  <si>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</si>
  <si>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</si>
  <si>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</si>
  <si>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</si>
  <si>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</si>
  <si>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</si>
  <si>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</si>
  <si>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</si>
  <si>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</si>
  <si>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</si>
  <si>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</si>
  <si>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</si>
  <si>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</si>
  <si>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</si>
  <si>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</si>
  <si>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</si>
  <si>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</si>
  <si>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</si>
  <si>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</si>
  <si>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</si>
  <si>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</si>
  <si>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</si>
  <si>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</si>
  <si>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</si>
  <si>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</si>
  <si>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</si>
  <si>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</si>
  <si>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</si>
  <si>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</si>
  <si>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</si>
  <si>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</si>
  <si>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</si>
  <si>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</si>
  <si>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</si>
  <si>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</si>
  <si>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</si>
  <si>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</si>
  <si>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</si>
  <si>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</si>
  <si>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</si>
  <si>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</si>
  <si>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</si>
  <si>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</si>
  <si>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</si>
  <si>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</si>
  <si>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</si>
  <si>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</si>
  <si>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</si>
  <si>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</si>
  <si>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</si>
  <si>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</si>
  <si>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</si>
  <si>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</si>
  <si>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</si>
  <si>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</si>
  <si>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</si>
  <si>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</si>
  <si>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</si>
  <si>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</si>
  <si>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</si>
  <si>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</si>
  <si>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</si>
  <si>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</si>
  <si>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</si>
  <si>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</si>
  <si>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</si>
  <si>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</si>
  <si>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</si>
  <si>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</si>
  <si>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</si>
  <si>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</si>
  <si>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</si>
  <si>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</si>
  <si>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</si>
  <si>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</si>
  <si>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</si>
  <si>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</si>
  <si>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</si>
  <si>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</si>
  <si>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</si>
  <si>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</si>
  <si>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</si>
  <si>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</si>
  <si>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</si>
  <si>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</si>
  <si>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</si>
  <si>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</si>
  <si>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</si>
  <si>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</si>
  <si>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</si>
  <si>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</si>
  <si>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</si>
  <si>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</si>
  <si>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</si>
  <si>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</si>
  <si>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</si>
  <si>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</si>
  <si>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</si>
  <si>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</si>
  <si>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</si>
  <si>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</si>
  <si>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</si>
  <si>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</si>
  <si>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</si>
  <si>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</si>
  <si>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</si>
  <si>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</si>
  <si>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</si>
  <si>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</si>
  <si>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</si>
  <si>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</si>
  <si>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</si>
  <si>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</si>
  <si>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</si>
  <si>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</si>
  <si>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</si>
  <si>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</si>
  <si>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</si>
  <si>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</si>
  <si>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</si>
  <si>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</si>
  <si>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</si>
  <si>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</si>
  <si>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</si>
  <si>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</si>
  <si>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</si>
  <si>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</si>
  <si>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</si>
  <si>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</si>
  <si>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</si>
  <si>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</si>
  <si>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</si>
  <si>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</si>
  <si>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</si>
  <si>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</si>
  <si>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</si>
  <si>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</si>
  <si>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</si>
  <si>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</si>
  <si>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</si>
  <si>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</si>
  <si>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</si>
  <si>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</si>
  <si>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</si>
  <si>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</si>
  <si>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</si>
  <si>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</si>
  <si>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</si>
  <si>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</si>
  <si>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</si>
  <si>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</si>
  <si>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</si>
  <si>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</si>
  <si>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</si>
  <si>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</si>
  <si>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</si>
  <si>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</si>
  <si>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</si>
  <si>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</si>
  <si>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</si>
  <si>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</si>
  <si>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</si>
  <si>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</si>
  <si>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</si>
  <si>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</si>
  <si>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</si>
  <si>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</si>
  <si>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</si>
  <si>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</si>
  <si>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</si>
  <si>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</si>
  <si>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</si>
  <si>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</si>
  <si>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</si>
  <si>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</si>
  <si>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</si>
  <si>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</si>
  <si>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</si>
  <si>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</si>
  <si>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</si>
  <si>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</si>
  <si>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</si>
  <si>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</si>
  <si>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</si>
  <si>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</si>
  <si>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</si>
  <si>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</si>
  <si>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</si>
  <si>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</si>
  <si>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</si>
  <si>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</si>
  <si>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</si>
  <si>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</si>
  <si>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</si>
  <si>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</si>
  <si>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</si>
  <si>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</si>
  <si>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</si>
  <si>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</si>
  <si>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</si>
  <si>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</si>
  <si>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</si>
  <si>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</si>
  <si>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</si>
  <si>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</si>
  <si>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</si>
  <si>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</si>
  <si>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</si>
  <si>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</si>
  <si>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</si>
  <si>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</si>
  <si>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</si>
  <si>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</si>
  <si>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</si>
  <si>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</si>
  <si>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</si>
  <si>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</si>
  <si>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</si>
  <si>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</si>
  <si>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</si>
  <si>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</si>
  <si>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</si>
  <si>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</si>
  <si>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</si>
  <si>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</si>
  <si>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</si>
  <si>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</si>
  <si>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</si>
  <si>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</si>
  <si>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</si>
  <si>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</si>
  <si>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</si>
  <si>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</si>
  <si>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</si>
  <si>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</si>
  <si>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</si>
  <si>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</si>
  <si>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</si>
  <si>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</si>
  <si>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</si>
  <si>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</si>
  <si>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</si>
  <si>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</si>
  <si>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</si>
  <si>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</si>
  <si>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</si>
  <si>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</si>
  <si>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</si>
  <si>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</si>
  <si>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</si>
  <si>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</si>
  <si>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</si>
  <si>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</si>
  <si>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</si>
  <si>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</si>
  <si>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</si>
  <si>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</si>
  <si>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</si>
  <si>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</si>
  <si>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</si>
  <si>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</si>
  <si>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</si>
  <si>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</si>
  <si>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</si>
  <si>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</si>
  <si>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</si>
  <si>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</si>
  <si>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</si>
  <si>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</si>
  <si>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</si>
  <si>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</si>
  <si>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</si>
  <si>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</si>
  <si>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</si>
  <si>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</si>
  <si>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</si>
  <si>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</si>
  <si>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</si>
  <si>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</si>
  <si>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</si>
  <si>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</si>
  <si>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</si>
  <si>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</si>
  <si>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</si>
  <si>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</si>
  <si>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</si>
  <si>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</si>
  <si>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</si>
  <si>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</si>
  <si>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</si>
  <si>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</si>
  <si>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</si>
  <si>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</si>
  <si>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</si>
  <si>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</si>
  <si>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</si>
  <si>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</si>
  <si>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</si>
  <si>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</si>
  <si>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</si>
  <si>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</si>
  <si>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</si>
  <si>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</si>
  <si>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</si>
  <si>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</si>
  <si>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</si>
  <si>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</si>
  <si>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</si>
  <si>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</si>
  <si>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</si>
  <si>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</si>
  <si>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</si>
  <si>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</si>
  <si>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</si>
  <si>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</si>
  <si>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</si>
  <si>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</si>
  <si>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</si>
  <si>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</si>
  <si>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</si>
  <si>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</si>
  <si>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</si>
  <si>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</si>
  <si>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</si>
  <si>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</si>
  <si>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</si>
  <si>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</si>
  <si>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</si>
  <si>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</si>
  <si>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</si>
  <si>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</si>
  <si>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</si>
  <si>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</si>
  <si>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</si>
  <si>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</si>
  <si>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</si>
  <si>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</si>
  <si>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</si>
  <si>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</si>
  <si>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</si>
  <si>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</si>
  <si>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</si>
  <si>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</si>
  <si>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</si>
  <si>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</si>
  <si>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</si>
  <si>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</si>
  <si>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</si>
  <si>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</si>
  <si>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</si>
  <si>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</si>
  <si>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</si>
  <si>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</si>
  <si>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</si>
  <si>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</si>
  <si>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</si>
  <si>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</si>
  <si>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</si>
  <si>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</si>
  <si>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</si>
  <si>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</si>
  <si>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</si>
  <si>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</si>
  <si>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</si>
  <si>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</si>
  <si>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</si>
  <si>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</si>
  <si>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</si>
  <si>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</si>
  <si>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</si>
  <si>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</si>
  <si>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</si>
  <si>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</si>
  <si>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</si>
  <si>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</si>
  <si>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</si>
  <si>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</si>
  <si>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</si>
  <si>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</si>
  <si>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</si>
  <si>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</si>
  <si>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</si>
  <si>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</si>
  <si>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</si>
  <si>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</si>
  <si>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</si>
  <si>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</si>
  <si>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</si>
  <si>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</si>
  <si>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</si>
  <si>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</si>
  <si>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</si>
  <si>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</si>
  <si>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</si>
  <si>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</si>
  <si>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</si>
  <si>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</si>
  <si>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</si>
  <si>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</si>
  <si>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</si>
  <si>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</si>
  <si>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</si>
  <si>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</si>
  <si>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</si>
  <si>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</si>
  <si>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</si>
  <si>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</si>
  <si>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</si>
  <si>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</si>
  <si>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</si>
  <si>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</si>
  <si>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</si>
  <si>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</si>
  <si>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</si>
  <si>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</si>
  <si>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</si>
  <si>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</si>
  <si>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</si>
  <si>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</si>
  <si>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</si>
  <si>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</si>
  <si>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</si>
  <si>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</si>
  <si>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</si>
  <si>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</si>
  <si>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</si>
  <si>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</si>
  <si>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</si>
  <si>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</si>
  <si>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</si>
  <si>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</si>
  <si>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</si>
  <si>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</si>
  <si>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</si>
  <si>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</si>
  <si>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</si>
  <si>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</si>
  <si>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</si>
  <si>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</si>
  <si>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</si>
  <si>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</si>
  <si>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</si>
  <si>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</si>
  <si>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</si>
  <si>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</si>
  <si>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</si>
  <si>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</si>
  <si>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</si>
  <si>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</si>
  <si>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</si>
  <si>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</si>
  <si>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</si>
  <si>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</si>
  <si>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</si>
  <si>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</si>
  <si>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</si>
  <si>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</si>
  <si>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</si>
  <si>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</si>
  <si>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</si>
  <si>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</si>
  <si>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</si>
  <si>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</si>
  <si>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</si>
  <si>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</si>
  <si>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</si>
  <si>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</si>
  <si>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</si>
  <si>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</si>
  <si>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</si>
  <si>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</si>
  <si>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</si>
  <si>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</si>
  <si>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</si>
  <si>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</si>
  <si>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</si>
  <si>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</si>
  <si>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</si>
  <si>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</si>
  <si>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</si>
  <si>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</si>
  <si>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</si>
  <si>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</si>
  <si>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</si>
  <si>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</si>
  <si>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</si>
  <si>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</si>
  <si>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</si>
  <si>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</si>
  <si>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</si>
  <si>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</si>
  <si>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</si>
  <si>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</si>
  <si>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</si>
  <si>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</si>
  <si>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</si>
  <si>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</si>
  <si>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</si>
  <si>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</si>
  <si>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</si>
  <si>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</si>
  <si>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</si>
  <si>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</si>
  <si>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</si>
  <si>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</si>
  <si>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</si>
  <si>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</si>
  <si>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</si>
  <si>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</si>
  <si>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</si>
  <si>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</si>
  <si>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</si>
  <si>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</si>
  <si>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</si>
  <si>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</si>
  <si>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</si>
  <si>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</si>
  <si>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</si>
  <si>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</si>
  <si>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</si>
  <si>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</si>
  <si>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</si>
  <si>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</si>
  <si>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</si>
  <si>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</si>
  <si>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</si>
  <si>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</si>
  <si>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</si>
  <si>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</si>
  <si>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</si>
  <si>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</si>
  <si>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</si>
  <si>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</si>
  <si>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</si>
  <si>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</si>
  <si>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</si>
  <si>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</si>
  <si>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</si>
  <si>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</si>
  <si>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</si>
  <si>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</si>
  <si>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</si>
  <si>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</si>
  <si>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</si>
  <si>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</si>
  <si>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</si>
  <si>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</si>
  <si>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</si>
  <si>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</si>
  <si>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</si>
  <si>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</si>
  <si>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</si>
  <si>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</si>
  <si>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</si>
  <si>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</si>
  <si>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</si>
  <si>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</si>
  <si>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</si>
  <si>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</si>
  <si>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</si>
  <si>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</si>
  <si>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</si>
  <si>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</si>
  <si>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</si>
  <si>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</si>
  <si>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</si>
  <si>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</si>
  <si>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</si>
  <si>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</si>
  <si>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</si>
  <si>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</si>
  <si>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</si>
  <si>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</si>
  <si>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</si>
  <si>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</si>
  <si>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</si>
  <si>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</si>
  <si>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</si>
  <si>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</si>
  <si>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</si>
  <si>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</si>
  <si>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</si>
  <si>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</si>
  <si>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</si>
  <si>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</si>
  <si>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</si>
  <si>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</si>
  <si>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</si>
  <si>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</si>
  <si>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</si>
  <si>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</si>
  <si>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</si>
  <si>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</si>
  <si>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</si>
  <si>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</si>
  <si>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</si>
  <si>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</si>
  <si>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</si>
  <si>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</si>
  <si>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</si>
  <si>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</si>
  <si>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</si>
  <si>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</si>
  <si>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</si>
  <si>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</si>
  <si>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</si>
  <si>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</si>
  <si>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</si>
  <si>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</si>
  <si>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</si>
  <si>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</si>
  <si>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</si>
  <si>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</si>
  <si>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</si>
  <si>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</si>
  <si>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</si>
  <si>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</si>
  <si>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</si>
  <si>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</si>
  <si>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</si>
  <si>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</si>
  <si>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</si>
  <si>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</si>
  <si>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</si>
  <si>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</si>
  <si>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</si>
  <si>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</si>
  <si>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</si>
  <si>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</si>
  <si>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</si>
  <si>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</si>
  <si>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</si>
  <si>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</si>
  <si>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</si>
  <si>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</si>
  <si>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</si>
  <si>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</si>
  <si>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</si>
  <si>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</si>
  <si>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</si>
  <si>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</si>
  <si>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</si>
  <si>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</si>
  <si>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</si>
  <si>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</si>
  <si>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</si>
  <si>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</si>
  <si>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</si>
  <si>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</si>
  <si>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</si>
  <si>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</si>
  <si>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</si>
  <si>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</si>
  <si>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</si>
  <si>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</si>
  <si>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</si>
  <si>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</si>
  <si>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</si>
  <si>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</si>
  <si>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</si>
  <si>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</si>
  <si>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</si>
  <si>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</si>
  <si>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</si>
  <si>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</si>
  <si>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</si>
  <si>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</si>
  <si>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</si>
  <si>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</si>
  <si>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</si>
  <si>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</si>
  <si>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</si>
  <si>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</si>
  <si>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</si>
  <si>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</si>
  <si>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</si>
  <si>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</si>
  <si>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</si>
  <si>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</si>
  <si>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</si>
  <si>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</si>
  <si>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</si>
  <si>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</si>
  <si>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</si>
  <si>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</si>
  <si>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</si>
  <si>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</si>
  <si>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</si>
  <si>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</si>
  <si>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</si>
  <si>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</si>
  <si>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</si>
  <si>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</si>
  <si>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</si>
  <si>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</si>
  <si>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</si>
  <si>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</si>
  <si>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</si>
  <si>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</si>
  <si>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</si>
  <si>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</si>
  <si>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</si>
  <si>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</si>
  <si>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</si>
  <si>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</si>
  <si>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</si>
  <si>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</si>
  <si>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</si>
  <si>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</si>
  <si>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</si>
  <si>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</si>
  <si>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</si>
  <si>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</si>
  <si>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</si>
  <si>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</si>
  <si>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</si>
  <si>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</si>
  <si>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</si>
  <si>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</si>
  <si>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</si>
  <si>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</si>
  <si>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</si>
  <si>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</si>
  <si>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</si>
  <si>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</si>
  <si>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</si>
  <si>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</si>
  <si>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</si>
  <si>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</si>
  <si>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</si>
  <si>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</si>
  <si>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</si>
  <si>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</si>
  <si>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</si>
  <si>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</si>
  <si>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</si>
  <si>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</si>
  <si>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</si>
  <si>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</si>
  <si>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</si>
  <si>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</si>
  <si>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</si>
  <si>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</si>
  <si>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</si>
  <si>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</si>
  <si>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</si>
  <si>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</si>
  <si>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</si>
  <si>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</si>
  <si>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</si>
  <si>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</si>
  <si>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</si>
  <si>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</si>
  <si>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</si>
  <si>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</si>
  <si>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</si>
  <si>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</si>
  <si>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</si>
  <si>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</si>
  <si>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</si>
  <si>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</si>
  <si>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</si>
  <si>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</si>
  <si>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</si>
  <si>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</si>
  <si>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</si>
  <si>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</si>
  <si>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</si>
  <si>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</si>
  <si>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</si>
  <si>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</si>
  <si>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</si>
  <si>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</si>
  <si>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</si>
  <si>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</si>
  <si>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</si>
  <si>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</si>
  <si>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</si>
  <si>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</si>
  <si>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</si>
  <si>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</si>
  <si>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</si>
  <si>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</si>
  <si>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</si>
  <si>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</si>
  <si>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</si>
  <si>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</si>
  <si>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</si>
  <si>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</si>
  <si>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</si>
  <si>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</si>
  <si>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</si>
  <si>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</si>
  <si>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</si>
  <si>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</si>
  <si>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</si>
  <si>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</si>
  <si>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</si>
  <si>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</si>
  <si>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</si>
  <si>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</si>
  <si>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</si>
  <si>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</si>
  <si>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</si>
  <si>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</si>
  <si>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</si>
  <si>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</si>
  <si>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</si>
  <si>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</si>
  <si>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</si>
  <si>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</si>
  <si>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</si>
  <si>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</si>
  <si>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</si>
  <si>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</si>
  <si>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</si>
  <si>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</si>
  <si>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</si>
  <si>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</si>
  <si>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</si>
  <si>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</si>
  <si>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</si>
  <si>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</si>
  <si>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</si>
  <si>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</si>
  <si>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</si>
  <si>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</si>
  <si>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</si>
  <si>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</si>
  <si>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</si>
  <si>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</si>
  <si>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</si>
  <si>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</si>
  <si>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</si>
  <si>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</si>
  <si>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</si>
  <si>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</si>
  <si>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</si>
  <si>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</si>
  <si>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</si>
  <si>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</si>
  <si>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</si>
  <si>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</si>
  <si>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</si>
  <si>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</si>
  <si>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</si>
  <si>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</si>
  <si>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</si>
  <si>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</si>
  <si>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</si>
  <si>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</si>
  <si>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</si>
  <si>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</si>
  <si>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</si>
  <si>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</si>
  <si>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</si>
  <si>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</si>
  <si>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</si>
  <si>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</si>
  <si>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</si>
  <si>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</si>
  <si>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</si>
  <si>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</si>
  <si>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</si>
  <si>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</si>
  <si>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</si>
  <si>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</si>
  <si>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</si>
  <si>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</si>
  <si>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</si>
  <si>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</si>
  <si>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</si>
  <si>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</si>
  <si>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</si>
  <si>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</si>
  <si>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</si>
  <si>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</si>
  <si>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</si>
  <si>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</si>
  <si>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</si>
  <si>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</si>
  <si>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</si>
  <si>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</si>
  <si>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</si>
  <si>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</si>
  <si>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</si>
  <si>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</si>
  <si>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</si>
  <si>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</si>
  <si>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</si>
  <si>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</si>
  <si>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</si>
  <si>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</si>
  <si>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</si>
  <si>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</si>
  <si>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</si>
  <si>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</si>
  <si>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</si>
  <si>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</si>
  <si>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</si>
  <si>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</si>
  <si>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</si>
  <si>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</si>
  <si>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</si>
  <si>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</si>
  <si>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</si>
  <si>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</si>
  <si>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</si>
  <si>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</si>
  <si>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</si>
  <si>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</si>
  <si>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</si>
  <si>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</si>
  <si>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</si>
  <si>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</si>
  <si>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</si>
  <si>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</si>
  <si>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</si>
  <si>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</si>
  <si>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</si>
  <si>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</si>
  <si>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</si>
  <si>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</si>
  <si>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</si>
  <si>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</si>
  <si>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</si>
  <si>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</si>
  <si>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</si>
  <si>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</si>
  <si>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</si>
  <si>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</si>
  <si>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</si>
  <si>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</si>
  <si>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</si>
  <si>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</si>
  <si>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</si>
  <si>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</si>
  <si>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</si>
  <si>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</si>
  <si>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</si>
  <si>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</si>
  <si>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</si>
  <si>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</si>
  <si>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</si>
  <si>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</si>
  <si>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</si>
  <si>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</si>
  <si>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</si>
  <si>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</si>
  <si>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</si>
  <si>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</si>
  <si>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</si>
  <si>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</si>
  <si>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</si>
  <si>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</si>
  <si>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</si>
  <si>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</si>
  <si>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</si>
  <si>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</si>
  <si>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</si>
  <si>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</si>
  <si>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</si>
  <si>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</si>
  <si>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</si>
  <si>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</si>
  <si>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</si>
  <si>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</si>
  <si>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</si>
  <si>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</si>
  <si>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</si>
  <si>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</si>
  <si>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</si>
  <si>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</si>
  <si>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</si>
  <si>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</si>
  <si>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</si>
  <si>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</si>
  <si>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</si>
  <si>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</si>
  <si>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</si>
  <si>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</si>
  <si>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</si>
  <si>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</si>
  <si>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</si>
  <si>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</si>
  <si>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</si>
  <si>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</si>
  <si>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</si>
  <si>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</si>
  <si>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</si>
  <si>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</si>
  <si>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</si>
  <si>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</si>
  <si>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</si>
  <si>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</si>
  <si>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</si>
  <si>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</si>
  <si>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</si>
  <si>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</si>
  <si>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</si>
  <si>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</si>
  <si>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</si>
  <si>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</si>
  <si>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</si>
  <si>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</si>
  <si>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</si>
  <si>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</si>
  <si>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</si>
  <si>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</si>
  <si>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</si>
  <si>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</si>
  <si>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</si>
  <si>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</si>
  <si>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</si>
  <si>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</si>
  <si>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</si>
  <si>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</si>
  <si>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</si>
  <si>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</si>
  <si>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</si>
  <si>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</si>
  <si>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</si>
  <si>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</si>
  <si>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</si>
  <si>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</si>
  <si>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</si>
  <si>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</si>
  <si>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</si>
  <si>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</si>
  <si>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</si>
  <si>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</si>
  <si>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</si>
  <si>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</si>
  <si>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</si>
  <si>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</si>
  <si>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</si>
  <si>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</si>
  <si>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</si>
  <si>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</si>
  <si>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</si>
  <si>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</si>
  <si>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</si>
  <si>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</si>
  <si>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</si>
  <si>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</si>
  <si>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</si>
  <si>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</si>
  <si>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</si>
  <si>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</si>
  <si>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</si>
  <si>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</si>
  <si>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</si>
  <si>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</si>
  <si>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</si>
  <si>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</si>
  <si>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</si>
  <si>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</si>
  <si>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</si>
  <si>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</si>
  <si>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</si>
  <si>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</si>
  <si>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</si>
  <si>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</si>
  <si>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</si>
  <si>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</si>
  <si>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</si>
  <si>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</si>
  <si>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</si>
  <si>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</si>
  <si>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</si>
  <si>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</si>
  <si>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</si>
  <si>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</si>
  <si>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</si>
  <si>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</si>
  <si>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</si>
  <si>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</si>
  <si>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</si>
  <si>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</si>
  <si>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</si>
  <si>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</si>
  <si>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</si>
  <si>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</si>
  <si>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</si>
  <si>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</si>
  <si>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</si>
  <si>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</si>
  <si>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</si>
  <si>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</si>
  <si>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</si>
  <si>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</si>
  <si>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</si>
  <si>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</si>
  <si>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</si>
  <si>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</si>
  <si>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</si>
  <si>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</si>
  <si>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</si>
  <si>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</si>
  <si>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</si>
  <si>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</si>
  <si>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</si>
  <si>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</si>
  <si>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</si>
  <si>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</si>
  <si>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</si>
  <si>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</si>
  <si>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</si>
  <si>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</si>
  <si>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</si>
  <si>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</si>
  <si>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</si>
  <si>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</si>
  <si>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</si>
  <si>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</si>
  <si>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</si>
  <si>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</si>
  <si>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</si>
  <si>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</si>
  <si>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</si>
  <si>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</si>
  <si>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</si>
  <si>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</si>
  <si>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</si>
  <si>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</si>
  <si>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</si>
  <si>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</si>
  <si>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</si>
  <si>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</si>
  <si>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</si>
  <si>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</si>
  <si>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</si>
  <si>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</si>
  <si>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</si>
  <si>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</si>
  <si>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</si>
  <si>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</si>
  <si>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</si>
  <si>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</si>
  <si>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</si>
  <si>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</si>
  <si>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</si>
  <si>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</si>
  <si>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</si>
  <si>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</si>
  <si>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</si>
  <si>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</si>
  <si>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</si>
  <si>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</si>
  <si>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</si>
  <si>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</si>
  <si>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</si>
  <si>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</si>
  <si>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</si>
  <si>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</si>
  <si>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</si>
  <si>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</si>
  <si>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</si>
  <si>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</si>
  <si>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</si>
  <si>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</si>
  <si>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</si>
  <si>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</si>
  <si>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</si>
  <si>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</si>
  <si>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</si>
  <si>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</si>
  <si>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</si>
  <si>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</si>
  <si>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</si>
  <si>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</si>
  <si>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</si>
  <si>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</si>
  <si>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</si>
  <si>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</si>
  <si>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</si>
  <si>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</si>
  <si>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</si>
  <si>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</si>
  <si>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</si>
  <si>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</si>
  <si>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</si>
  <si>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</si>
  <si>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</si>
  <si>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</si>
  <si>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</si>
  <si>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</si>
  <si>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</si>
  <si>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</si>
  <si>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</si>
  <si>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</si>
  <si>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</si>
  <si>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</si>
  <si>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</si>
  <si>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</si>
  <si>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</si>
  <si>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</si>
  <si>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</si>
  <si>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</si>
  <si>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</si>
  <si>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</si>
  <si>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</si>
  <si>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</si>
  <si>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</si>
  <si>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</si>
  <si>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</si>
  <si>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</si>
  <si>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</si>
  <si>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</si>
  <si>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</si>
  <si>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</si>
  <si>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</si>
  <si>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</si>
  <si>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</si>
  <si>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</si>
  <si>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</si>
  <si>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</si>
  <si>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</si>
  <si>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</si>
  <si>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</si>
  <si>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</si>
  <si>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</si>
  <si>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</si>
  <si>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</si>
  <si>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</si>
  <si>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</si>
  <si>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</si>
  <si>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</si>
  <si>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</si>
  <si>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</si>
  <si>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</si>
  <si>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</si>
  <si>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</si>
  <si>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</si>
  <si>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</si>
  <si>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</si>
  <si>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</si>
  <si>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</si>
  <si>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</si>
  <si>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</si>
  <si>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</si>
  <si>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</si>
  <si>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</si>
  <si>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</si>
  <si>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</si>
  <si>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</si>
  <si>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</si>
  <si>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</si>
  <si>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</si>
  <si>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</si>
  <si>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</si>
  <si>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</si>
  <si>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</si>
  <si>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</si>
  <si>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</si>
  <si>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</si>
  <si>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</si>
  <si>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</si>
  <si>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</si>
  <si>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</si>
  <si>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</si>
  <si>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</si>
  <si>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</si>
  <si>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</si>
  <si>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</si>
  <si>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</si>
  <si>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</si>
  <si>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</si>
  <si>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</si>
  <si>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</si>
  <si>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</si>
  <si>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</si>
  <si>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</si>
  <si>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</si>
  <si>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</si>
  <si>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</si>
  <si>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</si>
  <si>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</si>
  <si>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</si>
  <si>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</si>
  <si>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</si>
  <si>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</si>
  <si>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</si>
  <si>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</si>
  <si>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</si>
  <si>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</si>
  <si>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</si>
  <si>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</si>
  <si>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</si>
  <si>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</si>
  <si>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</si>
  <si>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</si>
  <si>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</si>
  <si>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</si>
  <si>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</si>
  <si>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</si>
  <si>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</si>
  <si>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</si>
  <si>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</si>
  <si>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</si>
  <si>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</si>
  <si>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</si>
  <si>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</si>
  <si>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</si>
  <si>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</si>
  <si>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</si>
  <si>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</si>
  <si>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</si>
  <si>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</si>
  <si>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</si>
  <si>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</si>
  <si>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</si>
  <si>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</si>
  <si>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</si>
  <si>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</si>
  <si>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</si>
  <si>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</si>
  <si>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</si>
  <si>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</si>
  <si>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</si>
  <si>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</si>
  <si>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</si>
  <si>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</si>
  <si>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</si>
  <si>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</si>
  <si>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</si>
  <si>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</si>
  <si>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</si>
  <si>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</si>
  <si>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</si>
  <si>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</si>
  <si>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</si>
  <si>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</si>
  <si>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</si>
  <si>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</si>
  <si>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</si>
  <si>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</si>
  <si>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</si>
  <si>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</si>
  <si>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</si>
  <si>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</si>
  <si>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</si>
  <si>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</si>
  <si>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</si>
  <si>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</si>
  <si>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</si>
  <si>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</si>
  <si>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</si>
  <si>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</si>
  <si>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</si>
  <si>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</si>
  <si>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</si>
  <si>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</si>
  <si>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</si>
  <si>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</si>
  <si>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</si>
  <si>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</si>
  <si>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</si>
  <si>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</si>
  <si>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</si>
  <si>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</si>
  <si>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</si>
  <si>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</si>
  <si>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</si>
  <si>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</si>
  <si>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</si>
  <si>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</si>
  <si>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</si>
  <si>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</si>
  <si>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</si>
  <si>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</si>
  <si>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</si>
  <si>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</si>
  <si>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</si>
  <si>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</si>
  <si>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</si>
  <si>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</si>
  <si>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</si>
  <si>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</si>
  <si>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</si>
  <si>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</si>
  <si>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</si>
  <si>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</si>
  <si>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</si>
  <si>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</si>
  <si>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</si>
  <si>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</si>
  <si>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</si>
  <si>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</si>
  <si>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</si>
  <si>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</si>
  <si>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</si>
  <si>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</si>
  <si>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</si>
  <si>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</si>
  <si>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</si>
  <si>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</si>
  <si>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</si>
  <si>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</si>
  <si>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</si>
  <si>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</si>
  <si>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</si>
  <si>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</si>
  <si>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</si>
  <si>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</si>
  <si>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</si>
  <si>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</si>
  <si>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</si>
  <si>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</si>
  <si>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</si>
  <si>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</si>
  <si>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</si>
  <si>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</si>
  <si>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</si>
  <si>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</si>
  <si>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</si>
  <si>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</si>
  <si>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</si>
  <si>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</si>
  <si>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</si>
  <si>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</si>
  <si>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</si>
  <si>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</si>
  <si>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</si>
  <si>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</si>
  <si>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</si>
  <si>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</si>
  <si>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</si>
  <si>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</si>
  <si>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</si>
  <si>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</si>
  <si>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</si>
  <si>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</si>
  <si>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</si>
  <si>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</si>
  <si>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</si>
  <si>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</si>
  <si>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</si>
  <si>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</si>
  <si>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</si>
  <si>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</si>
  <si>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</si>
  <si>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</si>
  <si>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</si>
  <si>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</si>
  <si>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</si>
  <si>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</si>
  <si>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</si>
  <si>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</si>
  <si>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</si>
  <si>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</si>
  <si>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</si>
  <si>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</si>
  <si>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</si>
  <si>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</si>
  <si>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</si>
  <si>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</si>
  <si>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</si>
  <si>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</si>
  <si>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</si>
  <si>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</si>
  <si>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</si>
  <si>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</si>
  <si>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</si>
  <si>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</si>
  <si>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</si>
  <si>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</si>
  <si>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</si>
  <si>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</si>
  <si>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</si>
  <si>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</si>
  <si>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</si>
  <si>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</si>
  <si>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</si>
  <si>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</si>
  <si>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</si>
  <si>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</si>
  <si>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</si>
  <si>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</si>
  <si>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</si>
  <si>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</si>
  <si>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</si>
  <si>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</si>
  <si>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</si>
  <si>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</si>
  <si>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</si>
  <si>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</si>
  <si>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</si>
  <si>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</si>
  <si>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</si>
  <si>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</si>
  <si>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</si>
  <si>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</si>
  <si>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</si>
  <si>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</si>
  <si>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</si>
  <si>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</si>
  <si>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</si>
  <si>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</si>
  <si>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</si>
  <si>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</si>
  <si>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</si>
  <si>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</si>
  <si>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</si>
  <si>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</si>
  <si>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</si>
  <si>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</si>
  <si>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</si>
  <si>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</si>
  <si>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</si>
  <si>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</si>
  <si>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</si>
  <si>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</si>
  <si>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</si>
  <si>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</si>
  <si>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</si>
  <si>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</si>
  <si>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</si>
  <si>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</si>
  <si>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</si>
  <si>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</si>
  <si>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</si>
  <si>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</si>
  <si>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</si>
  <si>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</si>
  <si>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</si>
  <si>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</si>
  <si>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</si>
  <si>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</si>
  <si>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</si>
  <si>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</si>
  <si>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</si>
  <si>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</si>
  <si>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</si>
  <si>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</si>
  <si>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</si>
  <si>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</si>
  <si>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</si>
  <si>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</si>
  <si>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</si>
  <si>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</si>
  <si>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</si>
  <si>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</si>
  <si>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</si>
  <si>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</si>
  <si>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</si>
  <si>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</si>
  <si>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</si>
  <si>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</si>
  <si>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</si>
  <si>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</si>
  <si>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</si>
  <si>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</si>
  <si>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</si>
  <si>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</si>
  <si>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</si>
  <si>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</si>
  <si>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</si>
  <si>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</si>
  <si>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</si>
  <si>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</si>
  <si>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</si>
  <si>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</si>
  <si>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</si>
  <si>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</si>
  <si>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</si>
  <si>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</si>
  <si>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</si>
  <si>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</si>
  <si>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</si>
  <si>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</si>
  <si>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</si>
  <si>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</si>
  <si>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</si>
  <si>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</si>
  <si>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</si>
  <si>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</si>
  <si>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</si>
  <si>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</si>
  <si>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</si>
  <si>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</si>
  <si>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</si>
  <si>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</si>
  <si>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</si>
  <si>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</si>
  <si>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</si>
  <si>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</si>
  <si>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</si>
  <si>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</si>
  <si>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</si>
  <si>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</si>
  <si>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</si>
  <si>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</si>
  <si>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</si>
  <si>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</si>
  <si>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</si>
  <si>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</si>
  <si>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</si>
  <si>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</si>
  <si>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</si>
  <si>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</si>
  <si>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</si>
  <si>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</si>
  <si>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</si>
  <si>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</si>
  <si>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</si>
  <si>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</si>
  <si>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</si>
  <si>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</si>
  <si>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</si>
  <si>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</si>
  <si>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</si>
  <si>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</si>
  <si>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</si>
  <si>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</si>
  <si>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</si>
  <si>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</si>
  <si>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</si>
  <si>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</si>
  <si>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</si>
  <si>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</si>
  <si>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</si>
  <si>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</si>
  <si>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</si>
  <si>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</si>
  <si>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</si>
  <si>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</si>
  <si>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</si>
  <si>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</si>
  <si>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</si>
  <si>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</si>
  <si>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</si>
  <si>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</si>
  <si>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</si>
  <si>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</si>
  <si>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</si>
  <si>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</si>
  <si>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</si>
  <si>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</si>
  <si>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</si>
  <si>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</si>
  <si>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</si>
  <si>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</si>
  <si>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</si>
  <si>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</si>
  <si>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</si>
  <si>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</si>
  <si>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</si>
  <si>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</si>
  <si>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</si>
  <si>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</si>
  <si>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</si>
  <si>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</si>
  <si>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</si>
  <si>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</si>
  <si>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</si>
  <si>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</si>
  <si>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</si>
  <si>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</si>
  <si>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</si>
  <si>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</si>
  <si>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</si>
  <si>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</si>
  <si>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</si>
  <si>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</si>
  <si>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</si>
  <si>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</si>
  <si>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</si>
  <si>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</si>
  <si>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</si>
  <si>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</si>
  <si>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</si>
  <si>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</si>
  <si>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</si>
  <si>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</si>
  <si>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</si>
  <si>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</si>
  <si>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</si>
  <si>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</si>
  <si>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</si>
  <si>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</si>
  <si>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</si>
  <si>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</si>
  <si>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</si>
  <si>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</si>
  <si>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</si>
  <si>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</si>
  <si>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</si>
  <si>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</si>
  <si>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</si>
  <si>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</si>
  <si>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</si>
  <si>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</si>
  <si>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</si>
  <si>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</si>
  <si>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</si>
  <si>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</si>
  <si>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</si>
  <si>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</si>
  <si>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</si>
  <si>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</si>
  <si>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</si>
  <si>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</si>
  <si>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</si>
  <si>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</si>
  <si>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</si>
  <si>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</si>
  <si>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</si>
  <si>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</si>
  <si>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</si>
  <si>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</si>
  <si>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</si>
  <si>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</si>
  <si>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</si>
  <si>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</si>
  <si>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</si>
  <si>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</si>
  <si>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</si>
  <si>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</si>
  <si>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</si>
  <si>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</si>
  <si>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</si>
  <si>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</si>
  <si>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</si>
  <si>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</si>
  <si>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</si>
  <si>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</si>
  <si>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</si>
  <si>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</si>
  <si>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</si>
  <si>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</si>
  <si>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</si>
  <si>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</si>
  <si>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</si>
  <si>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</si>
  <si>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</si>
  <si>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</si>
  <si>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</si>
  <si>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</si>
  <si>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</si>
  <si>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</si>
  <si>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</si>
  <si>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</si>
  <si>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</si>
  <si>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</si>
  <si>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</si>
  <si>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</si>
  <si>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</si>
  <si>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</si>
  <si>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</si>
  <si>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</si>
  <si>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</si>
  <si>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</si>
  <si>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</si>
  <si>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</si>
  <si>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</si>
  <si>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</si>
  <si>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</si>
  <si>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</si>
  <si>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</si>
  <si>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</si>
  <si>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</si>
  <si>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</si>
  <si>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</si>
  <si>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</si>
  <si>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</si>
  <si>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</si>
  <si>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</si>
  <si>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</si>
  <si>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</si>
  <si>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</si>
  <si>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</si>
  <si>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</si>
  <si>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</si>
  <si>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</si>
  <si>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</si>
  <si>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</si>
  <si>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</si>
  <si>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</si>
  <si>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</si>
  <si>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</si>
  <si>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</si>
  <si>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</si>
  <si>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</si>
  <si>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</si>
  <si>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</si>
  <si>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</si>
  <si>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</si>
  <si>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</si>
  <si>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</si>
  <si>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</si>
  <si>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</si>
  <si>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</si>
  <si>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</si>
  <si>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</si>
  <si>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</si>
  <si>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</si>
  <si>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</si>
  <si>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</si>
  <si>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</si>
  <si>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</si>
  <si>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</si>
  <si>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</si>
  <si>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</si>
  <si>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</si>
  <si>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</si>
  <si>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</si>
  <si>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</si>
  <si>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</si>
  <si>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</si>
  <si>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</si>
  <si>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</si>
  <si>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</si>
  <si>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</si>
  <si>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</si>
  <si>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</si>
  <si>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</si>
  <si>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</si>
  <si>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</si>
  <si>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</si>
  <si>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</si>
  <si>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</si>
  <si>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</si>
  <si>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</si>
  <si>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</si>
  <si>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</si>
  <si>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</si>
  <si>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</si>
  <si>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</si>
  <si>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</si>
  <si>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</si>
  <si>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</si>
  <si>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</si>
  <si>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</si>
  <si>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</si>
  <si>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</si>
  <si>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</si>
  <si>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</si>
  <si>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</si>
  <si>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</si>
  <si>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</si>
  <si>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</si>
  <si>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</si>
  <si>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</si>
  <si>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</si>
  <si>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</si>
  <si>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</si>
  <si>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</si>
  <si>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</si>
  <si>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</si>
  <si>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</si>
  <si>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</si>
  <si>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</si>
  <si>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</si>
  <si>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</si>
  <si>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</si>
  <si>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</si>
  <si>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</si>
  <si>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</si>
  <si>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</si>
  <si>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</si>
  <si>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</si>
  <si>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</si>
  <si>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</si>
  <si>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</si>
  <si>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</si>
  <si>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</si>
  <si>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</si>
  <si>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</si>
  <si>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</si>
  <si>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</si>
  <si>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</si>
  <si>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</si>
  <si>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</si>
  <si>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</si>
  <si>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</si>
  <si>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</si>
  <si>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</si>
  <si>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</si>
  <si>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</si>
  <si>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</si>
  <si>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</si>
  <si>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</si>
  <si>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</si>
  <si>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</si>
  <si>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</si>
  <si>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</si>
  <si>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</si>
  <si>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</si>
  <si>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</si>
  <si>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</si>
  <si>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</si>
  <si>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</si>
  <si>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</si>
  <si>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</si>
  <si>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</si>
  <si>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</si>
  <si>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</si>
  <si>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</si>
  <si>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</si>
  <si>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</si>
  <si>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</si>
  <si>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</si>
  <si>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</si>
  <si>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</si>
  <si>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</si>
  <si>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</si>
  <si>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</si>
  <si>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</si>
  <si>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</si>
  <si>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</si>
  <si>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</si>
  <si>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</si>
  <si>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</si>
  <si>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</si>
  <si>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</si>
  <si>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</si>
  <si>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</si>
  <si>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</si>
  <si>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</si>
  <si>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</si>
  <si>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</si>
  <si>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</si>
  <si>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</si>
  <si>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</si>
  <si>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</si>
  <si>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</si>
  <si>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</si>
  <si>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</si>
  <si>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</si>
  <si>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</si>
  <si>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</si>
  <si>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</si>
  <si>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</si>
  <si>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</si>
  <si>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</si>
  <si>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</si>
  <si>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</si>
  <si>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</si>
  <si>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</si>
  <si>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</si>
  <si>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</si>
  <si>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</si>
  <si>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</si>
  <si>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</si>
  <si>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</si>
  <si>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</si>
  <si>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</si>
  <si>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</si>
  <si>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</si>
  <si>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</si>
  <si>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</si>
  <si>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</si>
  <si>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</si>
  <si>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</si>
  <si>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</si>
  <si>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</si>
  <si>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</si>
  <si>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</si>
  <si>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</si>
  <si>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</si>
  <si>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</si>
  <si>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</si>
  <si>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</si>
  <si>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</si>
  <si>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</si>
  <si>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</si>
  <si>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</si>
  <si>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</si>
  <si>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</si>
  <si>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</si>
  <si>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</si>
  <si>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</si>
  <si>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</si>
  <si>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</si>
  <si>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</si>
  <si>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</si>
  <si>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</si>
  <si>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</si>
  <si>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</si>
  <si>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</si>
  <si>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</si>
  <si>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</si>
  <si>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</si>
  <si>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</si>
  <si>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</si>
  <si>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</si>
  <si>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</si>
  <si>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</si>
  <si>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</si>
  <si>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</si>
  <si>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</si>
  <si>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</si>
  <si>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</si>
  <si>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</si>
  <si>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</si>
  <si>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</si>
  <si>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</si>
  <si>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</si>
  <si>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</si>
  <si>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</si>
  <si>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</si>
  <si>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</si>
  <si>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</si>
  <si>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</si>
  <si>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</si>
  <si>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</si>
  <si>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</si>
  <si>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</si>
  <si>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</si>
  <si>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</si>
  <si>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</si>
  <si>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</si>
  <si>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</si>
  <si>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</si>
  <si>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</si>
  <si>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</si>
  <si>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</si>
  <si>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</si>
  <si>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</si>
  <si>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</si>
  <si>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</si>
  <si>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</si>
  <si>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</si>
  <si>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</si>
  <si>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</si>
  <si>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</si>
  <si>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</si>
  <si>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</si>
  <si>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</si>
  <si>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</si>
  <si>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</si>
  <si>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</si>
  <si>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</si>
  <si>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</si>
  <si>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</si>
  <si>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</si>
  <si>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</si>
  <si>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</si>
  <si>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</si>
  <si>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</si>
  <si>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</si>
  <si>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</si>
  <si>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</si>
  <si>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</si>
  <si>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</si>
  <si>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</si>
  <si>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</si>
  <si>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</si>
  <si>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</si>
  <si>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</si>
  <si>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</si>
  <si>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</si>
  <si>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</si>
  <si>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</si>
  <si>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</si>
  <si>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</si>
  <si>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</si>
  <si>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</si>
  <si>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</si>
  <si>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</si>
  <si>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</si>
  <si>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</si>
  <si>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</si>
  <si>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</si>
  <si>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</si>
  <si>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</si>
  <si>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</si>
  <si>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</si>
  <si>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</si>
  <si>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</si>
  <si>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</si>
  <si>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</si>
  <si>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</si>
  <si>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</si>
  <si>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</si>
  <si>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</si>
  <si>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</si>
  <si>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</si>
  <si>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</si>
  <si>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</si>
  <si>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</si>
  <si>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</si>
  <si>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</si>
  <si>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</si>
  <si>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</si>
  <si>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</si>
  <si>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</si>
  <si>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</si>
  <si>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</si>
  <si>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</si>
  <si>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</si>
  <si>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</si>
  <si>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</si>
  <si>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</si>
  <si>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</si>
  <si>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</si>
  <si>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</si>
  <si>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</si>
  <si>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</si>
  <si>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</si>
  <si>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</si>
  <si>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</si>
  <si>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</si>
  <si>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</si>
  <si>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</si>
  <si>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</si>
  <si>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</si>
  <si>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</si>
  <si>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</si>
  <si>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</si>
  <si>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</si>
  <si>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</si>
  <si>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</si>
  <si>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</si>
  <si>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</si>
  <si>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</si>
  <si>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</si>
  <si>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</si>
  <si>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</si>
  <si>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</si>
  <si>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</si>
  <si>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</si>
  <si>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</si>
  <si>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</si>
  <si>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</si>
  <si>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</si>
  <si>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</si>
  <si>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</si>
  <si>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</si>
  <si>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</si>
  <si>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</si>
  <si>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</si>
  <si>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</si>
  <si>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</si>
  <si>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</si>
  <si>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</si>
  <si>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</si>
  <si>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</si>
  <si>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</si>
  <si>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</si>
  <si>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</si>
  <si>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</si>
  <si>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</si>
  <si>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</si>
  <si>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</si>
  <si>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</si>
  <si>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</si>
  <si>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</si>
  <si>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</si>
  <si>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</si>
  <si>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</si>
  <si>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</si>
  <si>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</si>
  <si>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</si>
  <si>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</si>
  <si>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</si>
  <si>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</si>
  <si>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</si>
  <si>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</si>
  <si>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</si>
  <si>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</si>
  <si>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</si>
  <si>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</si>
  <si>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</si>
  <si>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</si>
  <si>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</si>
  <si>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</si>
  <si>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</si>
  <si>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</si>
  <si>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</si>
  <si>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</si>
  <si>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</si>
  <si>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</si>
  <si>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</si>
  <si>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</si>
  <si>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</si>
  <si>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</si>
  <si>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</si>
  <si>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</si>
  <si>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</si>
  <si>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</si>
  <si>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</si>
  <si>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</si>
  <si>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</si>
  <si>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</si>
  <si>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</si>
  <si>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</si>
  <si>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</si>
  <si>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</si>
  <si>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</si>
  <si>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</si>
  <si>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</si>
  <si>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</si>
  <si>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</si>
  <si>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</si>
  <si>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</si>
  <si>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</si>
  <si>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</si>
  <si>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</si>
  <si>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</si>
  <si>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</si>
  <si>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</si>
  <si>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</si>
  <si>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</si>
  <si>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</si>
  <si>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</si>
  <si>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</si>
  <si>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</si>
  <si>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</si>
  <si>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</si>
  <si>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</si>
  <si>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</si>
  <si>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</si>
  <si>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</si>
  <si>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</si>
  <si>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</si>
  <si>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</si>
  <si>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</si>
  <si>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</si>
  <si>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</si>
  <si>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</si>
  <si>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</si>
  <si>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</si>
  <si>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</si>
  <si>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</si>
  <si>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</si>
  <si>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</si>
  <si>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</si>
  <si>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</si>
  <si>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</si>
  <si>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</si>
  <si>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</si>
  <si>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</si>
  <si>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</si>
  <si>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</si>
  <si>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</si>
  <si>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</si>
  <si>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</si>
  <si>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</si>
  <si>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</si>
  <si>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</si>
  <si>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</si>
  <si>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</si>
  <si>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</si>
  <si>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</si>
  <si>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</si>
  <si>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</si>
  <si>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</si>
  <si>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</si>
  <si>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</si>
  <si>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</si>
  <si>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</si>
  <si>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</si>
  <si>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</si>
  <si>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</si>
  <si>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</si>
  <si>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</si>
  <si>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</si>
  <si>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</si>
  <si>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</si>
  <si>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</si>
  <si>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</si>
  <si>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</si>
  <si>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</si>
  <si>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</si>
  <si>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</si>
  <si>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</si>
  <si>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</si>
  <si>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</si>
  <si>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</si>
  <si>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</si>
  <si>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</si>
  <si>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</si>
  <si>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</si>
  <si>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</si>
  <si>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</si>
  <si>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</si>
  <si>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</si>
  <si>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</si>
  <si>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</si>
  <si>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</si>
  <si>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</si>
  <si>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</si>
  <si>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</si>
  <si>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</si>
  <si>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</si>
  <si>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</si>
  <si>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</si>
  <si>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</si>
  <si>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</si>
  <si>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</si>
  <si>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</si>
  <si>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</si>
  <si>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</si>
  <si>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</si>
  <si>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</si>
  <si>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</si>
  <si>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</si>
  <si>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</si>
  <si>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</si>
  <si>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</si>
  <si>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</si>
  <si>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</si>
  <si>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</si>
  <si>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</si>
  <si>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</si>
  <si>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</si>
  <si>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</si>
  <si>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</si>
  <si>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</si>
  <si>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</si>
  <si>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</si>
  <si>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</si>
  <si>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</si>
  <si>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</si>
  <si>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</si>
  <si>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</si>
  <si>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</si>
  <si>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</si>
  <si>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</si>
  <si>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</si>
  <si>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</si>
  <si>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</si>
  <si>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</si>
  <si>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</si>
  <si>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</si>
  <si>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</si>
  <si>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</si>
  <si>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</si>
  <si>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</si>
  <si>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</si>
  <si>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</si>
  <si>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</si>
  <si>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</si>
  <si>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</si>
  <si>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</si>
  <si>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</si>
  <si>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</si>
  <si>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</si>
  <si>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</si>
  <si>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</si>
  <si>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</si>
  <si>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</si>
  <si>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</si>
  <si>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</si>
  <si>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</si>
  <si>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</si>
  <si>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</si>
  <si>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</si>
  <si>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</si>
  <si>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</si>
  <si>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</si>
  <si>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</si>
  <si>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</si>
  <si>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</si>
  <si>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</si>
  <si>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</si>
  <si>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</si>
  <si>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</si>
  <si>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</si>
  <si>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</si>
  <si>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</si>
  <si>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</si>
  <si>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</si>
  <si>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</si>
  <si>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</si>
  <si>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</si>
  <si>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</si>
  <si>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</si>
  <si>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</si>
  <si>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</si>
  <si>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</si>
  <si>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</si>
  <si>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</si>
  <si>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</si>
  <si>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</si>
  <si>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</si>
  <si>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</si>
  <si>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</si>
  <si>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</si>
  <si>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</si>
  <si>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</si>
  <si>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</si>
  <si>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</si>
  <si>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</si>
  <si>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</si>
  <si>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</si>
  <si>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</si>
  <si>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</si>
  <si>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</si>
  <si>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</si>
  <si>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</si>
  <si>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</si>
  <si>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</si>
  <si>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</si>
  <si>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</si>
  <si>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</si>
  <si>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</si>
  <si>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</si>
  <si>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</si>
  <si>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</si>
  <si>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</si>
  <si>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</si>
  <si>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</si>
  <si>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</si>
  <si>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</si>
  <si>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</si>
  <si>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</si>
  <si>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</si>
  <si>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</si>
  <si>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</si>
  <si>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</si>
  <si>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</si>
  <si>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</si>
  <si>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</si>
  <si>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</si>
  <si>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</si>
  <si>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</si>
  <si>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</si>
  <si>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</si>
  <si>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</si>
  <si>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</si>
  <si>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</si>
  <si>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</si>
  <si>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</si>
  <si>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</si>
  <si>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</si>
  <si>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</si>
  <si>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</si>
  <si>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</si>
  <si>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</si>
  <si>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</si>
  <si>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</si>
  <si>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</si>
  <si>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</si>
  <si>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</si>
  <si>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</si>
  <si>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</si>
  <si>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</si>
  <si>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</si>
  <si>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</si>
  <si>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</si>
  <si>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</si>
  <si>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</si>
  <si>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</si>
  <si>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</si>
  <si>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</si>
  <si>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</si>
  <si>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</si>
  <si>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</si>
  <si>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</si>
  <si>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</si>
  <si>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</si>
  <si>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</si>
  <si>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</si>
  <si>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</si>
  <si>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</si>
  <si>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</si>
  <si>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</si>
  <si>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</si>
  <si>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</si>
  <si>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</si>
  <si>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</si>
  <si>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</si>
  <si>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</si>
  <si>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</si>
  <si>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</si>
  <si>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</si>
  <si>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</si>
  <si>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</si>
  <si>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</si>
  <si>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</si>
  <si>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</si>
  <si>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</si>
  <si>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</si>
  <si>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</si>
  <si>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</si>
  <si>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</si>
  <si>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</si>
  <si>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</si>
  <si>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</si>
  <si>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</si>
  <si>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</si>
  <si>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</si>
  <si>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</si>
  <si>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</si>
  <si>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</si>
  <si>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</si>
  <si>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</si>
  <si>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</si>
  <si>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</si>
  <si>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</si>
  <si>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</si>
  <si>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</si>
  <si>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</si>
  <si>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</si>
  <si>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</si>
  <si>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</si>
  <si>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</si>
  <si>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</si>
  <si>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</si>
  <si>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</si>
  <si>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</si>
  <si>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</si>
  <si>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</si>
  <si>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</si>
  <si>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</si>
  <si>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</si>
  <si>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</si>
  <si>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</si>
  <si>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</si>
  <si>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</si>
  <si>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</si>
  <si>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</si>
  <si>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</si>
  <si>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</si>
  <si>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</si>
  <si>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</si>
  <si>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</si>
  <si>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</si>
  <si>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</si>
  <si>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</si>
  <si>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</si>
  <si>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</si>
  <si>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</si>
  <si>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</si>
  <si>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</si>
  <si>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</si>
  <si>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</si>
  <si>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</si>
  <si>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</si>
  <si>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</si>
  <si>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</si>
  <si>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</si>
  <si>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</si>
  <si>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</si>
  <si>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</si>
  <si>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</si>
  <si>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</si>
  <si>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</si>
  <si>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</si>
  <si>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</si>
  <si>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</si>
  <si>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</si>
  <si>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</si>
  <si>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</si>
  <si>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</si>
  <si>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</si>
  <si>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</si>
  <si>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</si>
  <si>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</si>
  <si>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</si>
  <si>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</si>
  <si>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</si>
  <si>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</si>
  <si>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</si>
  <si>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</si>
  <si>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</si>
  <si>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</si>
  <si>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</si>
  <si>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</si>
  <si>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</si>
  <si>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</si>
  <si>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</si>
  <si>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</si>
  <si>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</si>
  <si>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</si>
  <si>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</si>
  <si>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</si>
  <si>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</si>
  <si>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</si>
  <si>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</si>
  <si>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</si>
  <si>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</si>
  <si>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</si>
  <si>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</si>
  <si>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</si>
  <si>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</si>
  <si>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</si>
  <si>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</si>
  <si>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</si>
  <si>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</si>
  <si>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</si>
  <si>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</si>
  <si>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</si>
  <si>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</si>
  <si>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</si>
  <si>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</si>
  <si>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</si>
  <si>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</si>
  <si>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</si>
  <si>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</si>
  <si>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</si>
  <si>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</si>
  <si>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</si>
  <si>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</si>
  <si>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</si>
  <si>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</si>
  <si>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</si>
  <si>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</si>
  <si>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</si>
  <si>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</si>
  <si>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</si>
  <si>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</si>
  <si>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</si>
  <si>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</si>
  <si>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</si>
  <si>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</si>
  <si>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</si>
  <si>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</si>
  <si>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</si>
  <si>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</si>
  <si>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</si>
  <si>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</si>
  <si>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</si>
  <si>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</si>
  <si>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</si>
  <si>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</si>
  <si>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</si>
  <si>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</si>
  <si>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</si>
  <si>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</si>
  <si>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</si>
  <si>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</si>
  <si>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</si>
  <si>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</si>
  <si>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</si>
  <si>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</si>
  <si>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</si>
  <si>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</si>
  <si>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</si>
  <si>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</si>
  <si>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</si>
  <si>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</si>
  <si>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</si>
  <si>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</si>
  <si>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</si>
  <si>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</si>
  <si>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</si>
  <si>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</si>
  <si>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</si>
  <si>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</si>
  <si>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</si>
  <si>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</si>
  <si>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</si>
  <si>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</si>
  <si>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</si>
  <si>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</si>
  <si>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</si>
  <si>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</si>
  <si>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</si>
  <si>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</si>
  <si>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</si>
  <si>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</si>
  <si>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</si>
  <si>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</si>
  <si>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</si>
  <si>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</si>
  <si>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</si>
  <si>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</si>
  <si>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</si>
  <si>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</si>
  <si>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</si>
  <si>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</si>
  <si>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</si>
  <si>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</si>
  <si>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</si>
  <si>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</si>
  <si>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</si>
  <si>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</si>
  <si>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</si>
  <si>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</si>
  <si>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</si>
  <si>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</si>
  <si>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</si>
  <si>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</si>
  <si>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</si>
  <si>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</si>
  <si>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</si>
  <si>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</si>
  <si>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</si>
  <si>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</si>
  <si>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</si>
  <si>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</si>
  <si>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</si>
  <si>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</si>
  <si>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</si>
  <si>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</si>
  <si>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</si>
  <si>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</si>
  <si>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</si>
  <si>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</si>
  <si>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</si>
  <si>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</si>
  <si>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</si>
  <si>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</si>
  <si>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</si>
  <si>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</si>
  <si>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</si>
  <si>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</si>
  <si>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</si>
  <si>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</si>
  <si>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</si>
  <si>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</si>
  <si>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</si>
  <si>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</si>
  <si>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</si>
  <si>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</si>
  <si>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</si>
  <si>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</si>
  <si>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</si>
  <si>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</si>
  <si>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</si>
  <si>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</si>
  <si>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</si>
  <si>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</si>
  <si>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</si>
  <si>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</si>
  <si>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</si>
  <si>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</si>
  <si>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</si>
  <si>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</si>
  <si>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</si>
  <si>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</si>
  <si>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</si>
  <si>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</si>
  <si>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</si>
  <si>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</si>
  <si>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</si>
  <si>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</si>
  <si>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</si>
  <si>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</si>
  <si>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</si>
  <si>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</si>
  <si>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</si>
  <si>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</si>
  <si>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</si>
  <si>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</si>
  <si>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</si>
  <si>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</si>
  <si>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</si>
  <si>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</si>
  <si>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</si>
  <si>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</si>
  <si>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</si>
  <si>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</si>
  <si>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</si>
  <si>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</si>
  <si>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</si>
  <si>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</si>
  <si>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</si>
  <si>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</si>
  <si>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</si>
  <si>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</si>
  <si>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</si>
  <si>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</si>
  <si>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</si>
  <si>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</si>
  <si>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</si>
  <si>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</si>
  <si>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</si>
  <si>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</si>
  <si>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</si>
  <si>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</si>
  <si>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</si>
  <si>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</si>
  <si>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</si>
  <si>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</si>
  <si>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</si>
  <si>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</si>
  <si>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</si>
  <si>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</si>
  <si>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</si>
  <si>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</si>
  <si>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</si>
  <si>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</si>
  <si>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</si>
  <si>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</si>
  <si>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</si>
  <si>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</si>
  <si>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</si>
  <si>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</si>
  <si>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</si>
  <si>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</si>
  <si>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</si>
  <si>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</si>
  <si>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</si>
  <si>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</si>
  <si>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</si>
  <si>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</si>
  <si>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</si>
  <si>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</si>
  <si>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</si>
  <si>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</si>
  <si>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</si>
  <si>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</si>
  <si>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</si>
  <si>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</si>
  <si>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</si>
  <si>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</si>
  <si>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</si>
  <si>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</si>
  <si>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</si>
  <si>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</si>
  <si>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</si>
  <si>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</si>
  <si>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</si>
  <si>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</si>
  <si>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</si>
  <si>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</si>
  <si>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</si>
  <si>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</si>
  <si>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</si>
  <si>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</si>
  <si>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</si>
  <si>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</si>
  <si>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</si>
  <si>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</si>
  <si>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</si>
  <si>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</si>
  <si>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</si>
  <si>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</si>
  <si>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</si>
  <si>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</si>
  <si>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</si>
  <si>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</si>
  <si>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</si>
  <si>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</si>
  <si>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</si>
  <si>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</si>
  <si>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</si>
  <si>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</si>
  <si>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</si>
  <si>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</si>
  <si>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</si>
  <si>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</si>
  <si>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</si>
  <si>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</si>
  <si>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</si>
  <si>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</si>
  <si>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</si>
  <si>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</si>
  <si>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</si>
  <si>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</si>
  <si>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</si>
  <si>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</si>
  <si>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</si>
  <si>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</si>
  <si>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</si>
  <si>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</si>
  <si>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</si>
  <si>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</si>
  <si>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</si>
  <si>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</si>
  <si>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</si>
  <si>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</si>
  <si>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</si>
  <si>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</si>
  <si>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</si>
  <si>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</si>
  <si>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</si>
  <si>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</si>
  <si>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</si>
  <si>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</si>
  <si>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</si>
  <si>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</si>
  <si>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</si>
  <si>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</si>
  <si>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</si>
  <si>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</si>
  <si>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</si>
  <si>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</si>
  <si>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</si>
  <si>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</si>
  <si>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</si>
  <si>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</si>
  <si>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</si>
  <si>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</si>
  <si>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</si>
  <si>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</si>
  <si>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</si>
  <si>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</si>
  <si>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</si>
  <si>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</si>
  <si>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</si>
  <si>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</si>
  <si>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</si>
  <si>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</si>
  <si>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</si>
  <si>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</si>
  <si>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</si>
  <si>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</si>
  <si>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</si>
  <si>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</si>
  <si>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</si>
  <si>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</si>
  <si>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</si>
  <si>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</si>
  <si>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</si>
  <si>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</si>
  <si>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</si>
  <si>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</si>
  <si>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</si>
  <si>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</si>
  <si>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</si>
  <si>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</si>
  <si>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</si>
  <si>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</si>
  <si>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</si>
  <si>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</si>
  <si>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</si>
  <si>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</si>
  <si>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</si>
  <si>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</si>
  <si>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</si>
  <si>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</si>
  <si>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</si>
  <si>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</si>
  <si>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</si>
  <si>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</si>
  <si>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</si>
  <si>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</si>
  <si>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</si>
  <si>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</si>
  <si>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</si>
  <si>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</si>
  <si>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</si>
  <si>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</si>
  <si>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</si>
  <si>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</si>
  <si>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</si>
  <si>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</si>
  <si>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</si>
  <si>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</si>
  <si>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</si>
  <si>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</si>
  <si>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</si>
  <si>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</si>
  <si>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</si>
  <si>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</si>
  <si>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</si>
  <si>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</si>
  <si>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</si>
  <si>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</si>
  <si>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</si>
  <si>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</si>
  <si>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</si>
  <si>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</si>
  <si>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</si>
  <si>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</si>
  <si>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</si>
  <si>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</si>
  <si>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</si>
  <si>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</si>
  <si>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</si>
  <si>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</si>
  <si>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</si>
  <si>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</si>
  <si>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</si>
  <si>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</si>
  <si>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</si>
  <si>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</si>
  <si>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</si>
  <si>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</si>
  <si>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</si>
  <si>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</si>
  <si>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</si>
  <si>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</si>
  <si>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</si>
  <si>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</si>
  <si>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</si>
  <si>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</si>
  <si>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</si>
  <si>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</si>
  <si>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</si>
  <si>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</si>
  <si>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</si>
  <si>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</si>
  <si>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</si>
  <si>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</si>
  <si>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</si>
  <si>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</si>
  <si>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</si>
  <si>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</si>
  <si>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</si>
  <si>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</si>
  <si>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</si>
  <si>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</si>
  <si>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</si>
  <si>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</si>
  <si>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</si>
  <si>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</si>
  <si>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</si>
  <si>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</si>
  <si>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</si>
  <si>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</si>
  <si>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</si>
  <si>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</si>
  <si>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</si>
  <si>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</si>
  <si>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</si>
  <si>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</si>
  <si>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</si>
  <si>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</si>
  <si>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</si>
  <si>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</si>
  <si>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</si>
  <si>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</si>
  <si>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</si>
  <si>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</si>
  <si>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</si>
  <si>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</si>
  <si>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</si>
  <si>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</si>
  <si>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</si>
  <si>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</si>
  <si>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</si>
  <si>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</si>
  <si>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</si>
  <si>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</si>
  <si>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</si>
  <si>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</si>
  <si>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</si>
  <si>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</si>
  <si>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</si>
  <si>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</si>
  <si>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</si>
  <si>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</si>
  <si>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</si>
  <si>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</si>
  <si>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</si>
  <si>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</si>
  <si>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</si>
  <si>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</si>
  <si>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</si>
  <si>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</si>
  <si>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</si>
  <si>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</si>
  <si>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</si>
  <si>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</si>
  <si>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</si>
  <si>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</si>
  <si>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</si>
  <si>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</si>
  <si>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</si>
  <si>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</si>
  <si>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</si>
  <si>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</si>
  <si>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</si>
  <si>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</si>
  <si>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</si>
  <si>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</si>
  <si>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</si>
  <si>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</si>
  <si>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</si>
  <si>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</si>
  <si>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</si>
  <si>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</si>
  <si>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</si>
  <si>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</si>
  <si>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</si>
  <si>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</si>
  <si>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</si>
  <si>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</si>
  <si>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</si>
  <si>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</si>
  <si>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</si>
  <si>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</si>
  <si>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</si>
  <si>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</si>
  <si>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</si>
  <si>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</si>
  <si>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</si>
  <si>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</si>
  <si>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</si>
  <si>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</si>
  <si>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</si>
  <si>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</si>
  <si>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</si>
  <si>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</si>
  <si>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</si>
  <si>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</si>
  <si>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</si>
  <si>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</si>
  <si>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</si>
  <si>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</si>
  <si>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</si>
  <si>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</si>
  <si>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</si>
  <si>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</si>
  <si>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</si>
  <si>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</si>
  <si>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</si>
  <si>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</si>
  <si>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</si>
  <si>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</si>
  <si>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</si>
  <si>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</si>
  <si>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</si>
  <si>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</si>
  <si>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</si>
  <si>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</si>
  <si>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</si>
  <si>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</si>
  <si>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</si>
  <si>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</si>
  <si>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</si>
  <si>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</si>
  <si>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</si>
  <si>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</si>
  <si>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</si>
  <si>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</si>
  <si>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</si>
  <si>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</si>
  <si>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</si>
  <si>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</si>
  <si>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</si>
  <si>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</si>
  <si>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</si>
  <si>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</si>
  <si>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</si>
  <si>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</si>
  <si>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</si>
  <si>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</si>
  <si>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</si>
  <si>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</si>
  <si>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</si>
  <si>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</si>
  <si>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</si>
  <si>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</si>
  <si>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</si>
  <si>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</si>
  <si>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</si>
  <si>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</si>
  <si>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</si>
  <si>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</si>
  <si>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</si>
  <si>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</si>
  <si>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</si>
  <si>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</si>
  <si>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</si>
  <si>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</si>
  <si>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</si>
  <si>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</si>
  <si>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</si>
  <si>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</si>
  <si>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</si>
  <si>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</si>
  <si>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</si>
  <si>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</si>
  <si>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</si>
  <si>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</si>
  <si>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</si>
  <si>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</si>
  <si>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</si>
  <si>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</si>
  <si>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</si>
  <si>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</si>
  <si>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</si>
  <si>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</si>
  <si>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</si>
  <si>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</si>
  <si>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</si>
  <si>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</si>
  <si>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</si>
  <si>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</si>
  <si>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</si>
  <si>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</si>
  <si>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</si>
  <si>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</si>
  <si>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</si>
  <si>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</si>
  <si>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</si>
  <si>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</si>
  <si>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</si>
  <si>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</si>
  <si>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</si>
  <si>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</si>
  <si>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</si>
  <si>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</si>
  <si>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</si>
  <si>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</si>
  <si>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</si>
  <si>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</si>
  <si>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</si>
  <si>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</si>
  <si>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</si>
  <si>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</si>
  <si>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</si>
  <si>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</si>
  <si>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</si>
  <si>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</si>
  <si>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</si>
  <si>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</si>
  <si>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</si>
  <si>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</si>
  <si>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</si>
  <si>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</si>
  <si>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</si>
  <si>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</si>
  <si>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</si>
  <si>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</si>
  <si>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</si>
  <si>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</si>
  <si>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</si>
  <si>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</si>
  <si>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</si>
  <si>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</si>
  <si>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</si>
  <si>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</si>
  <si>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</si>
  <si>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</si>
  <si>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</si>
  <si>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</si>
  <si>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</si>
  <si>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</si>
  <si>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</si>
  <si>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</si>
  <si>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</si>
  <si>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</si>
  <si>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</si>
  <si>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</si>
  <si>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</si>
  <si>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</si>
  <si>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</si>
  <si>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</si>
  <si>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</si>
  <si>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</si>
  <si>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</si>
  <si>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</si>
  <si>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</si>
  <si>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</si>
  <si>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</si>
  <si>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</si>
  <si>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</si>
  <si>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</si>
  <si>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</si>
  <si>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</si>
  <si>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</si>
  <si>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</si>
  <si>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</si>
  <si>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</si>
  <si>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</si>
  <si>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</si>
  <si>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</si>
  <si>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</si>
  <si>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</si>
  <si>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</si>
  <si>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</si>
  <si>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</si>
  <si>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</si>
  <si>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</si>
  <si>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</si>
  <si>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</si>
  <si>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</si>
  <si>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</si>
  <si>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</si>
  <si>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</si>
  <si>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</si>
  <si>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</si>
  <si>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</si>
  <si>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</si>
  <si>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</si>
  <si>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</si>
  <si>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</si>
  <si>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</si>
  <si>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</si>
  <si>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</si>
  <si>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</si>
  <si>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</si>
  <si>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</si>
  <si>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</si>
  <si>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</si>
  <si>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</si>
  <si>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</si>
  <si>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</si>
  <si>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</si>
  <si>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</si>
  <si>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</si>
  <si>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</si>
  <si>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</si>
  <si>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</si>
  <si>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</si>
  <si>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</si>
  <si>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</si>
  <si>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</si>
  <si>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</si>
  <si>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</si>
  <si>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</si>
  <si>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</si>
  <si>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</si>
  <si>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</si>
  <si>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</si>
  <si>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</si>
  <si>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</si>
  <si>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</si>
  <si>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</si>
  <si>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</si>
  <si>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</si>
  <si>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</si>
  <si>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</si>
  <si>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</si>
  <si>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</si>
  <si>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</si>
  <si>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</si>
  <si>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</si>
  <si>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</si>
  <si>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</si>
  <si>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</si>
  <si>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</si>
  <si>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</si>
  <si>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</si>
  <si>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</si>
  <si>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</si>
  <si>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</si>
  <si>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</si>
  <si>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</si>
  <si>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</si>
  <si>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</si>
  <si>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</si>
  <si>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</si>
  <si>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</si>
  <si>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</si>
  <si>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</si>
  <si>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</si>
  <si>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</si>
  <si>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</si>
  <si>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</si>
  <si>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</si>
  <si>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</si>
  <si>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</si>
  <si>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</si>
  <si>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</si>
  <si>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</si>
  <si>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</si>
  <si>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</si>
  <si>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</si>
  <si>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</si>
  <si>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</si>
  <si>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</si>
  <si>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</si>
  <si>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</si>
  <si>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</si>
  <si>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</si>
  <si>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</si>
  <si>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</si>
  <si>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</si>
  <si>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</si>
  <si>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</si>
  <si>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</si>
  <si>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</si>
  <si>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</si>
  <si>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</si>
  <si>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</si>
  <si>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</si>
  <si>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</si>
  <si>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</si>
  <si>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</si>
  <si>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</si>
  <si>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</si>
  <si>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</si>
  <si>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</si>
  <si>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</si>
  <si>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</si>
  <si>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</si>
  <si>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</si>
  <si>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</si>
  <si>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</si>
  <si>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</si>
  <si>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</si>
  <si>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</si>
  <si>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</si>
  <si>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</si>
  <si>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</si>
  <si>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</si>
  <si>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</si>
  <si>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</si>
  <si>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</si>
  <si>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</si>
  <si>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</si>
  <si>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</si>
  <si>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</si>
  <si>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</si>
  <si>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</si>
  <si>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</si>
  <si>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</si>
  <si>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</si>
  <si>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</si>
  <si>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</si>
  <si>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</si>
  <si>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</si>
  <si>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</si>
  <si>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</si>
  <si>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</si>
  <si>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</si>
  <si>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</si>
  <si>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</si>
  <si>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</si>
  <si>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</si>
  <si>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</si>
  <si>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</si>
  <si>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</si>
  <si>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</si>
  <si>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</si>
  <si>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</si>
  <si>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</si>
  <si>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</si>
  <si>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</si>
  <si>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</si>
  <si>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</si>
  <si>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</si>
  <si>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</si>
  <si>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</si>
  <si>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</si>
  <si>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</si>
  <si>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</si>
  <si>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</si>
  <si>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</si>
  <si>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</si>
  <si>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</si>
  <si>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</si>
  <si>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</si>
  <si>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</si>
  <si>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</si>
  <si>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</si>
  <si>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</si>
  <si>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</si>
  <si>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</si>
  <si>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</si>
  <si>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</si>
  <si>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</si>
  <si>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</si>
  <si>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</si>
  <si>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</si>
  <si>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</si>
  <si>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</si>
  <si>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</si>
  <si>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</si>
  <si>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</si>
  <si>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</si>
  <si>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</si>
  <si>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</si>
  <si>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</si>
  <si>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</si>
  <si>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</si>
  <si>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</si>
  <si>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</si>
  <si>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</si>
  <si>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</si>
  <si>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</si>
  <si>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</si>
  <si>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</si>
  <si>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</si>
  <si>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</si>
  <si>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</si>
  <si>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</si>
  <si>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</si>
  <si>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</si>
  <si>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</si>
  <si>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</si>
  <si>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</si>
  <si>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</si>
  <si>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</si>
  <si>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</si>
  <si>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</si>
  <si>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</si>
  <si>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</si>
  <si>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</si>
  <si>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</si>
  <si>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</si>
  <si>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</si>
  <si>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</si>
  <si>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</si>
  <si>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</si>
  <si>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</si>
  <si>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</si>
  <si>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</si>
  <si>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</si>
  <si>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</si>
  <si>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</si>
  <si>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</si>
  <si>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</si>
  <si>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</si>
  <si>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</si>
  <si>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</si>
  <si>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</si>
  <si>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</si>
  <si>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</si>
  <si>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</si>
  <si>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</si>
  <si>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</si>
  <si>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</si>
  <si>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</si>
  <si>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</si>
  <si>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</si>
  <si>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</si>
  <si>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</si>
  <si>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</si>
  <si>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</si>
  <si>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</si>
  <si>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</si>
  <si>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</si>
  <si>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</si>
  <si>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</si>
  <si>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</si>
  <si>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</si>
  <si>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</si>
  <si>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</si>
  <si>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</si>
  <si>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</si>
  <si>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</si>
  <si>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</si>
  <si>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</si>
  <si>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</si>
  <si>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</si>
  <si>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</si>
  <si>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</si>
  <si>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</si>
  <si>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</si>
  <si>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</si>
  <si>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</si>
  <si>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</si>
  <si>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</si>
  <si>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</si>
  <si>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</si>
  <si>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</si>
  <si>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</si>
  <si>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</si>
  <si>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</si>
  <si>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</si>
  <si>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</si>
  <si>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</si>
  <si>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</si>
  <si>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</si>
  <si>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</si>
  <si>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</si>
  <si>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</si>
  <si>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</si>
  <si>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</si>
  <si>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</si>
  <si>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</si>
  <si>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</si>
  <si>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</si>
  <si>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</si>
  <si>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</si>
  <si>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</si>
  <si>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</si>
  <si>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</si>
  <si>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</si>
  <si>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</si>
  <si>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</si>
  <si>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</si>
  <si>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</si>
  <si>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</si>
  <si>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</si>
  <si>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</si>
  <si>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</si>
  <si>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</si>
  <si>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</si>
  <si>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</si>
  <si>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</si>
  <si>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</si>
  <si>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</si>
  <si>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</si>
  <si>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</si>
  <si>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</si>
  <si>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</si>
  <si>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</si>
  <si>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</si>
  <si>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</si>
  <si>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</si>
  <si>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</si>
  <si>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</si>
  <si>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</si>
  <si>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</si>
  <si>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</si>
  <si>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</si>
  <si>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</si>
  <si>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</si>
  <si>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</si>
  <si>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</si>
  <si>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</si>
  <si>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</si>
  <si>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</si>
  <si>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</si>
  <si>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</si>
  <si>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</si>
  <si>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</si>
  <si>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</si>
  <si>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</si>
  <si>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</si>
  <si>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</si>
  <si>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</si>
  <si>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</si>
  <si>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</si>
  <si>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</si>
  <si>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</si>
  <si>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</si>
  <si>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</si>
  <si>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</si>
  <si>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</si>
  <si>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</si>
  <si>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</si>
  <si>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</si>
  <si>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</si>
  <si>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</si>
  <si>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</si>
  <si>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</si>
  <si>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</si>
  <si>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</si>
  <si>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</si>
  <si>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</si>
  <si>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</si>
  <si>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</si>
  <si>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</si>
  <si>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</si>
  <si>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</si>
  <si>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</si>
  <si>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</si>
  <si>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</si>
  <si>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</si>
  <si>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</si>
  <si>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</si>
  <si>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</si>
  <si>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</si>
  <si>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</si>
  <si>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</si>
  <si>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</si>
  <si>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</si>
  <si>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</si>
  <si>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</si>
  <si>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</si>
  <si>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</si>
  <si>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</si>
  <si>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</si>
  <si>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</si>
  <si>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</si>
  <si>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</si>
  <si>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</si>
  <si>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</si>
  <si>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</si>
  <si>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</si>
  <si>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</si>
  <si>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</si>
  <si>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</si>
  <si>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</si>
  <si>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</si>
  <si>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</si>
  <si>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</si>
  <si>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</si>
  <si>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</si>
  <si>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</si>
  <si>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</si>
  <si>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</si>
  <si>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</si>
  <si>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</si>
  <si>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</si>
  <si>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</si>
  <si>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</si>
  <si>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</si>
  <si>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</si>
  <si>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</si>
  <si>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</si>
  <si>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</si>
  <si>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</si>
  <si>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</si>
  <si>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</si>
  <si>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</si>
  <si>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</si>
  <si>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</si>
  <si>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</si>
  <si>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</si>
  <si>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</si>
  <si>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</si>
  <si>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</si>
  <si>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</si>
  <si>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</si>
  <si>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</si>
  <si>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</si>
  <si>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</si>
  <si>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</si>
  <si>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</si>
  <si>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</si>
  <si>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</si>
  <si>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</si>
  <si>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</si>
  <si>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</si>
  <si>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</si>
  <si>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</si>
  <si>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</si>
  <si>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</si>
  <si>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</si>
  <si>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</si>
  <si>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</si>
  <si>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</si>
  <si>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</si>
  <si>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</si>
  <si>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</si>
  <si>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</si>
  <si>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</si>
  <si>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</si>
  <si>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</si>
  <si>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</si>
  <si>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</si>
  <si>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</si>
  <si>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</si>
  <si>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</si>
  <si>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</si>
  <si>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</si>
  <si>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</si>
  <si>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</si>
  <si>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</si>
  <si>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</si>
  <si>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</si>
  <si>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</si>
  <si>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</si>
  <si>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</si>
  <si>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</si>
  <si>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</si>
  <si>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</si>
  <si>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</si>
  <si>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</si>
  <si>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</si>
  <si>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</si>
  <si>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</si>
  <si>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</si>
  <si>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</si>
  <si>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</si>
  <si>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</si>
  <si>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</si>
  <si>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</si>
  <si>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</si>
  <si>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</si>
  <si>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</si>
  <si>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</si>
  <si>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</si>
  <si>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</si>
  <si>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</si>
  <si>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</si>
  <si>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</si>
  <si>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</si>
  <si>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</si>
  <si>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</si>
  <si>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</si>
  <si>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</si>
  <si>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</si>
  <si>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</si>
  <si>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</si>
  <si>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</si>
  <si>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</si>
  <si>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</si>
  <si>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</si>
  <si>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</si>
  <si>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</si>
  <si>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</si>
  <si>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</si>
  <si>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</si>
  <si>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</si>
  <si>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</si>
  <si>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</si>
  <si>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</si>
  <si>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</si>
  <si>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</si>
  <si>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</si>
  <si>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</si>
  <si>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</si>
  <si>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</si>
  <si>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</si>
  <si>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</si>
  <si>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</si>
  <si>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</si>
  <si>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</si>
  <si>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</si>
  <si>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</si>
  <si>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</si>
  <si>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</si>
  <si>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</si>
  <si>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</si>
  <si>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</si>
  <si>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</si>
  <si>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</si>
  <si>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</si>
  <si>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</si>
  <si>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</si>
  <si>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</si>
  <si>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</si>
  <si>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</si>
  <si>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</si>
  <si>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</si>
  <si>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</si>
  <si>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</si>
  <si>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</si>
  <si>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</si>
  <si>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</si>
  <si>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</si>
  <si>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</si>
  <si>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</si>
  <si>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</si>
  <si>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</si>
  <si>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</si>
  <si>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</si>
  <si>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</si>
  <si>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</si>
  <si>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</si>
  <si>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</si>
  <si>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</si>
  <si>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</si>
  <si>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</si>
  <si>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</si>
  <si>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</si>
  <si>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</si>
  <si>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</si>
  <si>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</si>
  <si>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</si>
  <si>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</si>
  <si>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</si>
  <si>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</si>
  <si>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</si>
  <si>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</si>
  <si>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</si>
  <si>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</si>
  <si>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</si>
  <si>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</si>
  <si>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</si>
  <si>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</si>
  <si>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</si>
  <si>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</si>
  <si>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</si>
  <si>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</si>
  <si>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</si>
  <si>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</si>
  <si>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</si>
  <si>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</si>
  <si>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</si>
  <si>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</si>
  <si>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</si>
  <si>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</si>
  <si>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</si>
  <si>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</si>
  <si>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</si>
  <si>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</si>
  <si>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</si>
  <si>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</si>
  <si>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</si>
  <si>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</si>
  <si>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</si>
  <si>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</si>
  <si>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</si>
  <si>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</si>
  <si>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</si>
  <si>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</si>
  <si>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</si>
  <si>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</si>
  <si>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</si>
  <si>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</si>
  <si>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</si>
  <si>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</si>
  <si>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</si>
  <si>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</si>
  <si>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</si>
  <si>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</si>
  <si>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</si>
  <si>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</si>
  <si>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</si>
  <si>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</si>
  <si>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</si>
  <si>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</si>
  <si>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</si>
  <si>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</si>
  <si>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</si>
  <si>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</si>
  <si>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</si>
  <si>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</si>
  <si>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</si>
  <si>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</si>
  <si>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</si>
  <si>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</si>
  <si>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</si>
  <si>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</si>
  <si>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</si>
  <si>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</si>
  <si>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</si>
  <si>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</si>
  <si>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</si>
  <si>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</si>
  <si>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</si>
  <si>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</si>
  <si>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</si>
  <si>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</si>
  <si>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</si>
  <si>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</si>
  <si>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</si>
  <si>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</si>
  <si>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</si>
  <si>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</si>
  <si>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</si>
  <si>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</si>
  <si>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</si>
  <si>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</si>
  <si>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</si>
  <si>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</si>
  <si>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</si>
  <si>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</si>
  <si>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</si>
  <si>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</si>
  <si>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</si>
  <si>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</si>
  <si>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</si>
  <si>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</si>
  <si>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</si>
  <si>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</si>
  <si>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</si>
  <si>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</si>
  <si>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</si>
  <si>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</si>
  <si>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</si>
  <si>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</si>
  <si>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</si>
  <si>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</si>
  <si>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</si>
  <si>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</si>
  <si>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</si>
  <si>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</si>
  <si>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</si>
  <si>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</si>
  <si>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</si>
  <si>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</si>
  <si>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</si>
  <si>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</si>
  <si>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</si>
  <si>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</si>
  <si>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</si>
  <si>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</si>
  <si>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</si>
  <si>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</si>
  <si>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</si>
  <si>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</si>
  <si>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</si>
  <si>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</si>
  <si>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</si>
  <si>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</si>
  <si>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</si>
  <si>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</si>
  <si>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</si>
  <si>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</si>
  <si>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</si>
  <si>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</si>
  <si>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</si>
  <si>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</si>
  <si>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</si>
  <si>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</si>
  <si>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</si>
  <si>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</si>
  <si>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</si>
  <si>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</si>
  <si>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</si>
  <si>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</si>
  <si>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</si>
  <si>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</si>
  <si>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</si>
  <si>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</si>
  <si>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</si>
  <si>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</si>
  <si>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</si>
  <si>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</si>
  <si>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</si>
  <si>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</si>
  <si>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</si>
  <si>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</si>
  <si>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</si>
  <si>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</si>
  <si>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</si>
  <si>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</si>
  <si>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</si>
  <si>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</si>
  <si>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</si>
  <si>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</si>
  <si>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</si>
  <si>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</si>
  <si>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</si>
  <si>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</si>
  <si>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</si>
  <si>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</si>
  <si>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</si>
  <si>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</si>
  <si>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</si>
  <si>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</si>
  <si>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</si>
  <si>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</si>
  <si>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</si>
  <si>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</si>
  <si>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</si>
  <si>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</si>
  <si>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</si>
  <si>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</si>
  <si>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</si>
  <si>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</si>
  <si>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</si>
  <si>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</si>
  <si>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</si>
  <si>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</si>
  <si>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</si>
  <si>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</si>
  <si>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</si>
  <si>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</si>
  <si>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</si>
  <si>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</si>
  <si>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</si>
  <si>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</si>
  <si>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</si>
  <si>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</si>
  <si>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</si>
  <si>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</si>
  <si>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</si>
  <si>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</si>
  <si>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</si>
  <si>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</si>
  <si>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</si>
  <si>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</si>
  <si>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</si>
  <si>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</si>
  <si>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</si>
  <si>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</si>
  <si>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</si>
  <si>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</si>
  <si>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</si>
  <si>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</si>
  <si>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</si>
  <si>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</si>
  <si>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</si>
  <si>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</si>
  <si>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</si>
  <si>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</si>
  <si>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</si>
  <si>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</si>
  <si>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</si>
  <si>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</si>
  <si>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</si>
  <si>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</si>
  <si>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</si>
  <si>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</si>
  <si>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</si>
  <si>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</si>
  <si>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</si>
  <si>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</si>
  <si>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</si>
  <si>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</si>
  <si>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</si>
  <si>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</si>
  <si>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</si>
  <si>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</si>
  <si>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</si>
  <si>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</si>
  <si>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</si>
  <si>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</si>
  <si>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</si>
  <si>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</si>
  <si>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</si>
  <si>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</si>
  <si>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</si>
  <si>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</si>
  <si>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</si>
  <si>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</si>
  <si>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</si>
  <si>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</si>
  <si>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</si>
  <si>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</si>
  <si>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</si>
  <si>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</si>
  <si>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</si>
  <si>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</si>
  <si>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</si>
  <si>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</si>
  <si>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</si>
  <si>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</si>
  <si>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</si>
  <si>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</si>
  <si>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</si>
  <si>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</si>
  <si>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</si>
  <si>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</si>
  <si>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</si>
  <si>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</si>
  <si>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</si>
  <si>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</si>
  <si>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</si>
  <si>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</si>
  <si>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</si>
  <si>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</si>
  <si>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</si>
  <si>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</si>
  <si>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</si>
  <si>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</si>
  <si>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</si>
  <si>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</si>
  <si>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</si>
  <si>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</si>
  <si>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</si>
  <si>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</si>
  <si>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</si>
  <si>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</si>
  <si>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</si>
  <si>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</si>
  <si>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</si>
  <si>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</si>
  <si>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</si>
  <si>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</si>
  <si>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</si>
  <si>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</si>
  <si>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</si>
  <si>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</si>
  <si>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</si>
  <si>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</si>
  <si>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</si>
  <si>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</si>
  <si>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</si>
  <si>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</si>
  <si>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</si>
  <si>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</si>
  <si>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</si>
  <si>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</si>
  <si>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</si>
  <si>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</si>
  <si>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</si>
  <si>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</si>
  <si>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</si>
  <si>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</si>
  <si>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</si>
  <si>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</si>
  <si>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</si>
  <si>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</si>
  <si>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</si>
  <si>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</si>
  <si>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</si>
  <si>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</si>
  <si>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</si>
  <si>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</si>
  <si>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</si>
  <si>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</si>
  <si>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</si>
  <si>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</si>
  <si>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</si>
  <si>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</si>
  <si>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</si>
  <si>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</si>
  <si>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</si>
  <si>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</si>
  <si>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</si>
  <si>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</si>
  <si>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</si>
  <si>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</si>
  <si>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</si>
  <si>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</si>
  <si>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</si>
  <si>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</si>
  <si>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</si>
  <si>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</si>
  <si>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</si>
  <si>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</si>
  <si>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</si>
  <si>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</si>
  <si>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</si>
  <si>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</si>
  <si>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</si>
  <si>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</si>
  <si>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</si>
  <si>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</si>
  <si>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</si>
  <si>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</si>
  <si>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</si>
  <si>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</si>
  <si>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</si>
  <si>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</si>
  <si>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</si>
  <si>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</si>
  <si>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</si>
  <si>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</si>
  <si>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</si>
  <si>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</si>
  <si>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</si>
  <si>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</si>
  <si>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</si>
  <si>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</si>
  <si>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</si>
  <si>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</si>
  <si>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</si>
  <si>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</si>
  <si>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</si>
  <si>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</si>
  <si>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</si>
  <si>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</si>
  <si>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</si>
  <si>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</si>
  <si>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</si>
  <si>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</si>
  <si>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</si>
  <si>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</si>
  <si>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</si>
  <si>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</si>
  <si>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</si>
  <si>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</si>
  <si>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</si>
  <si>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</si>
  <si>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</si>
  <si>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</si>
  <si>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</si>
  <si>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</si>
  <si>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</si>
  <si>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</si>
  <si>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</si>
  <si>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</si>
  <si>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</si>
  <si>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</si>
  <si>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</si>
  <si>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</si>
  <si>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</si>
  <si>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</si>
  <si>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</si>
  <si>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</si>
  <si>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</si>
  <si>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</si>
  <si>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</si>
  <si>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</si>
  <si>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</si>
  <si>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</si>
  <si>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</si>
  <si>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</si>
  <si>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</si>
  <si>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</si>
  <si>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</si>
  <si>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</si>
  <si>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</si>
  <si>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</si>
  <si>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</si>
  <si>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</si>
  <si>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</si>
  <si>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</si>
  <si>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</si>
  <si>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</si>
  <si>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</si>
  <si>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</si>
  <si>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</si>
  <si>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</si>
  <si>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</si>
  <si>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</si>
  <si>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</si>
  <si>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</si>
  <si>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</si>
  <si>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</si>
  <si>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</si>
  <si>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</si>
  <si>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</si>
  <si>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</si>
  <si>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</si>
  <si>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</si>
  <si>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</si>
  <si>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</si>
  <si>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</si>
  <si>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</si>
  <si>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</si>
  <si>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</si>
  <si>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</si>
  <si>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</si>
  <si>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</si>
  <si>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</si>
  <si>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</si>
  <si>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</si>
  <si>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</si>
  <si>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</si>
  <si>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</si>
  <si>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</si>
  <si>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</si>
  <si>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</si>
  <si>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</si>
  <si>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</si>
  <si>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</si>
  <si>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</si>
  <si>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</si>
  <si>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</si>
  <si>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</si>
  <si>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</si>
  <si>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</si>
  <si>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</si>
  <si>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</si>
  <si>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</si>
  <si>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</si>
  <si>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</si>
  <si>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</si>
  <si>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</si>
  <si>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</si>
  <si>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</si>
  <si>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</si>
  <si>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</si>
  <si>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</si>
  <si>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</si>
  <si>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</si>
  <si>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</si>
  <si>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</si>
  <si>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</si>
  <si>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</si>
  <si>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</si>
  <si>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</si>
  <si>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</si>
  <si>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</si>
  <si>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</si>
  <si>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</si>
  <si>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</si>
  <si>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</si>
  <si>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</si>
  <si>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</si>
  <si>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</si>
  <si>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</si>
  <si>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</si>
  <si>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</si>
  <si>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</si>
  <si>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</si>
  <si>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</si>
  <si>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</si>
  <si>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</si>
  <si>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</si>
  <si>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</si>
  <si>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</si>
  <si>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</si>
  <si>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</si>
  <si>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</si>
  <si>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</si>
  <si>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</si>
  <si>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</si>
  <si>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</si>
  <si>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</si>
  <si>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</si>
  <si>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</si>
  <si>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</si>
  <si>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</si>
  <si>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</si>
  <si>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</si>
  <si>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</si>
  <si>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</si>
  <si>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</si>
  <si>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</si>
  <si>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</si>
  <si>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</si>
  <si>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</si>
  <si>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</si>
  <si>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</si>
  <si>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</si>
  <si>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</si>
  <si>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</si>
  <si>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</si>
  <si>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</si>
  <si>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</si>
  <si>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</si>
  <si>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</si>
  <si>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</si>
  <si>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</si>
  <si>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</si>
  <si>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</si>
  <si>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</si>
  <si>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</si>
  <si>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</si>
  <si>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</si>
  <si>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</si>
  <si>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</si>
  <si>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</si>
  <si>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</si>
  <si>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</si>
  <si>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</si>
  <si>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</si>
  <si>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</si>
  <si>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</si>
  <si>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</si>
  <si>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</si>
  <si>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</si>
  <si>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</si>
  <si>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</si>
  <si>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</si>
  <si>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</si>
  <si>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</si>
  <si>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</si>
  <si>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</si>
  <si>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</si>
  <si>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</si>
  <si>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</si>
  <si>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</si>
  <si>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</si>
  <si>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</si>
  <si>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</si>
  <si>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</si>
  <si>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</si>
  <si>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</si>
  <si>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</si>
  <si>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</si>
  <si>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</si>
  <si>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</si>
  <si>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</si>
  <si>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</si>
  <si>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</si>
  <si>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</si>
  <si>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</si>
  <si>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</si>
  <si>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</si>
  <si>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</si>
  <si>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</si>
  <si>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</si>
  <si>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</si>
  <si>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</si>
  <si>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</si>
  <si>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</si>
  <si>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</si>
  <si>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</si>
  <si>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</si>
  <si>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</si>
  <si>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</si>
  <si>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</si>
  <si>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</si>
  <si>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</si>
  <si>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</si>
  <si>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</si>
  <si>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</si>
  <si>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</si>
  <si>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</si>
  <si>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</si>
  <si>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</si>
  <si>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</si>
  <si>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</si>
  <si>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</si>
  <si>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</si>
  <si>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</si>
  <si>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</si>
  <si>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</si>
  <si>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</si>
  <si>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</si>
  <si>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</si>
  <si>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</si>
  <si>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</si>
  <si>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</si>
  <si>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</si>
  <si>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</si>
  <si>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</si>
  <si>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</si>
  <si>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</si>
  <si>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</si>
  <si>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</si>
  <si>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</si>
  <si>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</si>
  <si>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</si>
  <si>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</si>
  <si>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</si>
  <si>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</si>
  <si>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</si>
  <si>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</si>
  <si>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</si>
  <si>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</si>
  <si>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</si>
  <si>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</si>
  <si>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</si>
  <si>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</si>
  <si>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</si>
  <si>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</si>
  <si>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</si>
  <si>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</si>
  <si>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</si>
  <si>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</si>
  <si>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</si>
  <si>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</si>
  <si>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</si>
  <si>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</si>
  <si>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</si>
  <si>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</si>
  <si>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</si>
  <si>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</si>
  <si>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</si>
  <si>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</si>
  <si>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</si>
  <si>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</si>
  <si>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</si>
  <si>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</si>
  <si>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</si>
  <si>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</si>
  <si>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</si>
  <si>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</si>
  <si>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</si>
  <si>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</si>
  <si>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</si>
  <si>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</si>
  <si>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</si>
  <si>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</si>
  <si>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</si>
  <si>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</si>
  <si>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</si>
  <si>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</si>
  <si>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</si>
  <si>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</si>
  <si>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</si>
  <si>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</si>
  <si>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</si>
  <si>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</si>
  <si>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</si>
  <si>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</si>
  <si>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</si>
  <si>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</si>
  <si>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</si>
  <si>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</si>
  <si>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</si>
  <si>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</si>
  <si>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</si>
  <si>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</si>
  <si>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</si>
  <si>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</si>
  <si>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</si>
  <si>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</si>
  <si>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</si>
  <si>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</si>
  <si>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</si>
  <si>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</si>
  <si>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</si>
  <si>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</si>
  <si>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</si>
  <si>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</si>
  <si>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</si>
  <si>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</si>
  <si>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</si>
  <si>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</si>
  <si>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</si>
  <si>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</si>
  <si>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</si>
  <si>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</si>
  <si>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</si>
  <si>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</si>
  <si>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</si>
  <si>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</si>
  <si>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</si>
  <si>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</si>
  <si>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</si>
  <si>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</si>
  <si>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</si>
  <si>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</si>
  <si>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</si>
  <si>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</si>
  <si>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</si>
  <si>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</si>
  <si>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</si>
  <si>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</si>
  <si>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</si>
  <si>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</si>
  <si>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</si>
  <si>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</si>
  <si>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</si>
  <si>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</si>
  <si>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</si>
  <si>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</si>
  <si>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</si>
  <si>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</si>
  <si>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</si>
  <si>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</si>
  <si>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</si>
  <si>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</si>
  <si>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</si>
  <si>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</si>
  <si>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</si>
  <si>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</si>
  <si>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</si>
  <si>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</si>
  <si>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</si>
  <si>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</si>
  <si>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</si>
  <si>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</si>
  <si>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</si>
  <si>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</si>
  <si>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</si>
  <si>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</si>
  <si>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</si>
  <si>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</si>
  <si>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</si>
  <si>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</si>
  <si>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</si>
  <si>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</si>
  <si>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</si>
  <si>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</si>
  <si>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</si>
  <si>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</si>
  <si>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</si>
  <si>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</si>
  <si>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</si>
  <si>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</si>
  <si>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</si>
  <si>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</si>
  <si>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</si>
  <si>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</si>
  <si>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</si>
  <si>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</si>
  <si>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</si>
  <si>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</si>
  <si>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</si>
  <si>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</si>
  <si>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</si>
  <si>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</si>
  <si>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</si>
  <si>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</si>
  <si>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</si>
  <si>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</si>
  <si>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</si>
  <si>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</si>
  <si>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</si>
  <si>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</si>
  <si>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</si>
  <si>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</si>
  <si>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</si>
  <si>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</si>
  <si>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</si>
  <si>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</si>
  <si>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</si>
  <si>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</si>
  <si>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</si>
  <si>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</si>
  <si>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</si>
  <si>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</si>
  <si>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</si>
  <si>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</si>
  <si>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</si>
  <si>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</si>
  <si>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</si>
  <si>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</si>
  <si>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</si>
  <si>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</si>
  <si>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</si>
  <si>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</si>
  <si>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</si>
  <si>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</si>
  <si>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</si>
  <si>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</si>
  <si>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</si>
  <si>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</si>
  <si>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</si>
  <si>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</si>
  <si>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</si>
  <si>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</si>
  <si>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</si>
  <si>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</si>
  <si>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</si>
  <si>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</si>
  <si>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</si>
  <si>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</si>
  <si>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</si>
  <si>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</si>
  <si>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</si>
  <si>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</si>
  <si>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</si>
  <si>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</si>
  <si>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</si>
  <si>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</si>
  <si>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</si>
  <si>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</si>
  <si>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</si>
  <si>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</si>
  <si>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</si>
  <si>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</si>
  <si>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</si>
  <si>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</si>
  <si>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</si>
  <si>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</si>
  <si>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</si>
  <si>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</si>
  <si>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</si>
  <si>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</si>
  <si>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</si>
  <si>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</si>
  <si>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</si>
  <si>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</si>
  <si>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</si>
  <si>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</si>
  <si>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</si>
  <si>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</si>
  <si>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</si>
  <si>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</si>
  <si>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</si>
  <si>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</si>
  <si>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</si>
  <si>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</si>
  <si>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</si>
  <si>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</si>
  <si>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</si>
  <si>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</si>
  <si>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</si>
  <si>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</si>
  <si>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</si>
  <si>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</si>
  <si>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</si>
  <si>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</si>
  <si>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</si>
  <si>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</si>
  <si>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</si>
  <si>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</si>
  <si>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</si>
  <si>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</si>
  <si>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</si>
  <si>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</si>
  <si>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</si>
  <si>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</si>
  <si>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</si>
  <si>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</si>
  <si>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</si>
  <si>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</si>
  <si>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</si>
  <si>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</si>
  <si>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</si>
  <si>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</si>
  <si>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</si>
  <si>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</si>
  <si>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</si>
  <si>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</si>
  <si>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</si>
  <si>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</si>
  <si>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</si>
  <si>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</si>
  <si>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</si>
  <si>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</si>
  <si>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</si>
  <si>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</si>
  <si>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</si>
  <si>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</si>
  <si>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</si>
  <si>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</si>
  <si>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</si>
  <si>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</si>
  <si>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</si>
  <si>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</si>
  <si>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</si>
  <si>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</si>
  <si>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</si>
  <si>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</si>
  <si>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</si>
  <si>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</si>
  <si>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</si>
  <si>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</si>
  <si>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</si>
  <si>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</si>
  <si>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</si>
  <si>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</si>
  <si>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</si>
  <si>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</si>
  <si>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</si>
  <si>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</si>
  <si>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</si>
  <si>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</si>
  <si>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</si>
  <si>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</si>
  <si>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</si>
  <si>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</si>
  <si>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</si>
  <si>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</si>
  <si>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</si>
  <si>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</si>
  <si>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</si>
  <si>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</si>
  <si>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</si>
  <si>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</si>
  <si>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</si>
  <si>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</si>
  <si>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</si>
  <si>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</si>
  <si>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</si>
  <si>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</si>
  <si>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</si>
  <si>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</si>
  <si>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</si>
  <si>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</si>
  <si>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</si>
  <si>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</si>
  <si>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</si>
  <si>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</si>
  <si>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</si>
  <si>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</si>
  <si>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</si>
  <si>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</si>
  <si>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</si>
  <si>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</si>
  <si>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</si>
  <si>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</si>
  <si>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</si>
  <si>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</si>
  <si>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</si>
  <si>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</si>
  <si>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</si>
  <si>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</si>
  <si>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</si>
  <si>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</si>
  <si>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</si>
  <si>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</si>
  <si>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</si>
  <si>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</si>
  <si>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</si>
  <si>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</si>
  <si>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</si>
  <si>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</si>
  <si>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</si>
  <si>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</si>
  <si>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</si>
  <si>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</si>
  <si>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</si>
  <si>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</si>
  <si>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</si>
  <si>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</si>
  <si>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</si>
  <si>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</si>
  <si>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</si>
  <si>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</si>
  <si>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</si>
  <si>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</si>
  <si>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</si>
  <si>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</si>
  <si>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</si>
  <si>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</si>
  <si>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</si>
  <si>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</si>
  <si>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</si>
  <si>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</si>
  <si>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</si>
  <si>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</si>
  <si>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</si>
  <si>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</si>
  <si>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</si>
  <si>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</si>
  <si>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</si>
  <si>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</si>
  <si>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</si>
  <si>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</si>
  <si>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</si>
  <si>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</si>
  <si>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</si>
  <si>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</si>
  <si>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</si>
  <si>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</si>
  <si>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</si>
  <si>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</si>
  <si>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</si>
  <si>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</si>
  <si>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</si>
  <si>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</si>
  <si>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</si>
  <si>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</si>
  <si>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</si>
  <si>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</si>
  <si>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</si>
  <si>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</si>
  <si>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</si>
  <si>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</si>
  <si>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</si>
  <si>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</si>
  <si>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</si>
  <si>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</si>
  <si>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</si>
  <si>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</si>
  <si>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</si>
  <si>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</si>
  <si>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</si>
  <si>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</si>
  <si>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</si>
  <si>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</si>
  <si>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</si>
  <si>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</si>
  <si>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</si>
  <si>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</si>
  <si>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</si>
  <si>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</si>
  <si>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</si>
  <si>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</si>
  <si>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</si>
  <si>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</si>
  <si>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</si>
  <si>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</si>
  <si>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</si>
  <si>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</si>
  <si>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</si>
  <si>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</si>
  <si>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</si>
  <si>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</si>
  <si>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</si>
  <si>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</si>
  <si>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</si>
  <si>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</si>
  <si>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</si>
  <si>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</si>
  <si>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</si>
  <si>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</si>
  <si>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</si>
  <si>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</si>
  <si>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</si>
  <si>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</si>
  <si>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</si>
  <si>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</si>
  <si>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</si>
  <si>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</si>
  <si>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</si>
  <si>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</si>
  <si>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</si>
  <si>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</si>
  <si>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</si>
  <si>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</si>
  <si>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</si>
  <si>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</si>
  <si>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</si>
  <si>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</si>
  <si>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</si>
  <si>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</si>
  <si>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</si>
  <si>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</si>
  <si>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</si>
  <si>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</si>
  <si>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</si>
  <si>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</si>
  <si>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</si>
  <si>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</si>
  <si>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</si>
  <si>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</si>
  <si>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</si>
  <si>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</si>
  <si>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</si>
  <si>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</si>
  <si>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</si>
  <si>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</si>
  <si>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</si>
  <si>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</si>
  <si>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</si>
  <si>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</si>
  <si>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</si>
  <si>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</si>
  <si>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</si>
  <si>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</si>
  <si>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</si>
  <si>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</si>
  <si>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</si>
  <si>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</si>
  <si>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</si>
  <si>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</si>
  <si>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</si>
  <si>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</si>
  <si>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</si>
  <si>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</si>
  <si>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</si>
  <si>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</si>
  <si>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</si>
  <si>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</si>
  <si>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</si>
  <si>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</si>
  <si>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</si>
  <si>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</si>
  <si>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</si>
  <si>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</si>
  <si>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</si>
  <si>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</si>
  <si>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</si>
  <si>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</si>
  <si>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</si>
  <si>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</si>
  <si>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</si>
  <si>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</si>
  <si>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</si>
  <si>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</si>
  <si>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</si>
  <si>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</si>
  <si>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</si>
  <si>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</si>
  <si>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</si>
  <si>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</si>
  <si>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</si>
  <si>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</si>
  <si>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</si>
  <si>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</si>
  <si>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</si>
  <si>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</si>
  <si>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</si>
  <si>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</si>
  <si>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</si>
  <si>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</si>
  <si>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</si>
  <si>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</si>
  <si>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</si>
  <si>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</si>
  <si>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</si>
  <si>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</si>
  <si>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</si>
  <si>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</si>
  <si>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</si>
  <si>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</si>
  <si>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</si>
  <si>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</si>
  <si>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</si>
  <si>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</si>
  <si>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</si>
  <si>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</si>
  <si>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</si>
  <si>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</si>
  <si>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</si>
  <si>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</si>
  <si>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</si>
  <si>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</si>
  <si>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</si>
  <si>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</si>
  <si>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</si>
  <si>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</si>
  <si>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</si>
  <si>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</si>
  <si>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</si>
  <si>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</si>
  <si>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</si>
  <si>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</si>
  <si>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</si>
  <si>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</si>
  <si>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</si>
  <si>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</si>
  <si>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</si>
  <si>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</si>
  <si>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</si>
  <si>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</si>
  <si>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</si>
  <si>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</si>
  <si>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</si>
  <si>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</si>
  <si>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</si>
  <si>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</si>
  <si>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</si>
  <si>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</si>
  <si>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</si>
  <si>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</si>
  <si>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</si>
  <si>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</si>
  <si>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</si>
  <si>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</si>
  <si>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</si>
  <si>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</si>
  <si>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</si>
  <si>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</si>
  <si>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</si>
  <si>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</si>
  <si>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</si>
  <si>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</si>
  <si>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</si>
  <si>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</si>
  <si>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</si>
  <si>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</si>
  <si>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</si>
  <si>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</si>
  <si>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</si>
  <si>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</si>
  <si>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</si>
  <si>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</si>
  <si>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</si>
  <si>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</si>
  <si>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</si>
  <si>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</si>
  <si>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</si>
  <si>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</si>
  <si>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</si>
  <si>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</si>
  <si>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</si>
  <si>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</si>
  <si>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</si>
  <si>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</si>
  <si>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</si>
  <si>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</si>
  <si>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</si>
  <si>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</si>
  <si>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</si>
  <si>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</si>
  <si>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</si>
  <si>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</si>
  <si>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</si>
  <si>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</si>
  <si>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</si>
  <si>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</si>
  <si>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</si>
  <si>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</si>
  <si>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</si>
  <si>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</si>
  <si>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</si>
  <si>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</si>
  <si>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</si>
  <si>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</si>
  <si>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</si>
  <si>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</si>
  <si>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</si>
  <si>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</si>
  <si>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</si>
  <si>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</si>
  <si>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</si>
  <si>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</si>
  <si>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</si>
  <si>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</si>
  <si>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</si>
  <si>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</si>
  <si>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</si>
  <si>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</si>
  <si>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</si>
  <si>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</si>
  <si>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</si>
  <si>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</si>
  <si>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</si>
  <si>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</si>
  <si>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</si>
  <si>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</si>
  <si>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</si>
  <si>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</si>
  <si>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</si>
  <si>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</si>
  <si>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</si>
  <si>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</si>
  <si>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</si>
  <si>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</si>
  <si>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</si>
  <si>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</si>
  <si>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</si>
  <si>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</si>
  <si>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</si>
  <si>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</si>
  <si>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</si>
  <si>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</si>
  <si>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</si>
  <si>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</si>
  <si>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</si>
  <si>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</si>
  <si>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</si>
  <si>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</si>
  <si>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</si>
  <si>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</si>
  <si>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</si>
  <si>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</si>
  <si>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</si>
  <si>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</si>
  <si>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</si>
  <si>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</si>
  <si>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</si>
  <si>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</si>
  <si>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</si>
  <si>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</si>
  <si>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</si>
  <si>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</si>
  <si>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</si>
  <si>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</si>
  <si>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</si>
  <si>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</si>
  <si>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</si>
  <si>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</si>
  <si>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</si>
  <si>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</si>
  <si>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</si>
  <si>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</si>
  <si>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</si>
  <si>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</si>
  <si>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</si>
  <si>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</si>
  <si>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</si>
  <si>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</si>
  <si>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</si>
  <si>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</si>
  <si>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</si>
  <si>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</si>
  <si>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</si>
  <si>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</si>
  <si>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</si>
  <si>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</si>
  <si>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</si>
  <si>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</si>
  <si>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</si>
  <si>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</si>
  <si>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</si>
  <si>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</si>
  <si>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</si>
  <si>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</si>
  <si>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</si>
  <si>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</si>
  <si>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</si>
  <si>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</si>
  <si>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</si>
  <si>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</si>
  <si>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</si>
  <si>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</si>
  <si>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</si>
  <si>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</si>
  <si>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</si>
  <si>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</si>
  <si>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</si>
  <si>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</si>
  <si>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</si>
  <si>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</si>
  <si>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</si>
  <si>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</si>
  <si>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</si>
  <si>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</si>
  <si>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</si>
  <si>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</si>
  <si>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</si>
  <si>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</si>
  <si>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</si>
  <si>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</si>
  <si>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</si>
  <si>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</si>
  <si>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</si>
  <si>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</si>
  <si>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</si>
  <si>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</si>
  <si>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</si>
  <si>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</si>
  <si>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</si>
  <si>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</si>
  <si>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</si>
  <si>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</si>
  <si>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</si>
  <si>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</si>
  <si>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</si>
  <si>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</si>
  <si>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</si>
  <si>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</si>
  <si>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</si>
  <si>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</si>
  <si>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</si>
  <si>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</si>
  <si>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</si>
  <si>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</si>
  <si>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</si>
  <si>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</si>
  <si>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</si>
  <si>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</si>
  <si>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</si>
  <si>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</si>
  <si>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</si>
  <si>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</si>
  <si>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</si>
  <si>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</si>
  <si>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</si>
  <si>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</si>
  <si>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</si>
  <si>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</si>
  <si>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</si>
  <si>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</si>
  <si>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</si>
  <si>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</si>
  <si>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</si>
  <si>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</si>
  <si>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</si>
  <si>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</si>
  <si>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</si>
  <si>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</si>
  <si>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</si>
  <si>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</si>
  <si>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</si>
  <si>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</si>
  <si>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</si>
  <si>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</si>
  <si>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</si>
  <si>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</si>
  <si>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</si>
  <si>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</si>
  <si>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</si>
  <si>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</si>
  <si>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</si>
  <si>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</si>
  <si>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</si>
  <si>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</si>
  <si>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</si>
  <si>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</si>
  <si>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</si>
  <si>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</si>
  <si>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</si>
  <si>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</si>
  <si>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</si>
  <si>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</si>
  <si>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</si>
  <si>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</si>
  <si>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</si>
  <si>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</si>
  <si>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</si>
  <si>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</si>
  <si>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</si>
  <si>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</si>
  <si>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</si>
  <si>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</si>
  <si>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</si>
  <si>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</si>
  <si>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</si>
  <si>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</si>
  <si>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</si>
  <si>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</si>
  <si>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</si>
  <si>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</si>
  <si>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</si>
  <si>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</si>
  <si>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</si>
  <si>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</si>
  <si>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</si>
  <si>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</si>
  <si>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</si>
  <si>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</si>
  <si>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</si>
  <si>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</si>
  <si>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</si>
  <si>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</si>
  <si>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</si>
  <si>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</si>
  <si>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</si>
  <si>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</si>
  <si>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</si>
  <si>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</si>
  <si>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</si>
  <si>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</si>
  <si>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</si>
  <si>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</si>
  <si>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</si>
  <si>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</si>
  <si>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</si>
  <si>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</si>
  <si>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</si>
  <si>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</si>
  <si>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</si>
  <si>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</si>
  <si>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</si>
  <si>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</si>
  <si>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</si>
  <si>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</si>
  <si>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</si>
  <si>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</si>
  <si>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</si>
  <si>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</si>
  <si>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</si>
  <si>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</si>
  <si>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</si>
  <si>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</si>
  <si>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</si>
  <si>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</si>
  <si>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</si>
  <si>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</si>
  <si>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</si>
  <si>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</si>
  <si>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</si>
  <si>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</si>
  <si>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</si>
  <si>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</si>
  <si>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</si>
  <si>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</si>
  <si>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</si>
  <si>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</si>
  <si>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</si>
  <si>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</si>
  <si>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</si>
  <si>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</si>
  <si>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</si>
  <si>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</si>
  <si>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</si>
  <si>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</si>
  <si>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</si>
  <si>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</si>
  <si>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</si>
  <si>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</si>
  <si>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</si>
  <si>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</si>
  <si>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</si>
  <si>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</si>
  <si>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</si>
  <si>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</si>
  <si>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</si>
  <si>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</si>
  <si>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</si>
  <si>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</si>
  <si>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</si>
  <si>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</si>
  <si>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</si>
  <si>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</si>
  <si>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</si>
  <si>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</si>
  <si>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</si>
  <si>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</si>
  <si>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</si>
  <si>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</si>
  <si>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</si>
  <si>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</si>
  <si>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</si>
  <si>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</si>
  <si>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</si>
  <si>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</si>
  <si>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</si>
  <si>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</si>
  <si>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</si>
  <si>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</si>
  <si>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</si>
  <si>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</si>
  <si>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</si>
  <si>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</si>
  <si>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</si>
  <si>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</si>
  <si>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</si>
  <si>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</si>
  <si>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</si>
  <si>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</si>
  <si>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</si>
  <si>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</si>
  <si>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</si>
  <si>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</si>
  <si>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</si>
  <si>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</si>
  <si>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</si>
  <si>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</si>
  <si>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</si>
  <si>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</si>
  <si>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</si>
  <si>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</si>
  <si>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</si>
  <si>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</si>
  <si>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</si>
  <si>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</si>
  <si>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</si>
  <si>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</si>
  <si>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</si>
  <si>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</si>
  <si>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</si>
  <si>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</si>
  <si>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</si>
  <si>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</si>
  <si>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</si>
  <si>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</si>
  <si>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</si>
  <si>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</si>
  <si>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</si>
  <si>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</si>
  <si>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</si>
  <si>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</si>
  <si>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</si>
  <si>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</si>
  <si>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</si>
  <si>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</si>
  <si>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</si>
  <si>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</si>
  <si>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</si>
  <si>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</si>
  <si>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</si>
  <si>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</si>
  <si>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</si>
  <si>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</si>
  <si>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</si>
  <si>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</si>
  <si>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</si>
  <si>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</si>
  <si>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</si>
  <si>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</si>
  <si>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</si>
  <si>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</si>
  <si>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</si>
  <si>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</si>
  <si>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</si>
  <si>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</si>
  <si>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</si>
  <si>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</si>
  <si>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</si>
  <si>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</si>
  <si>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</si>
  <si>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</si>
  <si>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</si>
  <si>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</si>
  <si>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</si>
  <si>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</si>
  <si>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</si>
  <si>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</si>
  <si>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</si>
  <si>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</si>
  <si>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</si>
  <si>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</si>
  <si>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</si>
  <si>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</si>
  <si>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</si>
  <si>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</si>
  <si>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</si>
  <si>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</si>
  <si>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</si>
  <si>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</si>
  <si>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</si>
  <si>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</si>
  <si>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</si>
  <si>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</si>
  <si>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</si>
  <si>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</si>
  <si>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</si>
  <si>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</si>
  <si>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</si>
  <si>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</si>
  <si>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</si>
  <si>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</si>
  <si>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</si>
  <si>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</si>
  <si>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</si>
  <si>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</si>
  <si>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</si>
  <si>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</si>
  <si>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</si>
  <si>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</si>
  <si>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</si>
  <si>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</si>
  <si>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</si>
  <si>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</si>
  <si>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</si>
  <si>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</si>
  <si>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</si>
  <si>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</si>
  <si>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</si>
  <si>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</si>
  <si>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</si>
  <si>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</si>
  <si>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</si>
  <si>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</si>
  <si>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</si>
  <si>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</si>
  <si>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</si>
  <si>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</si>
  <si>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</si>
  <si>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</si>
  <si>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</si>
  <si>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</si>
  <si>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</si>
  <si>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</si>
  <si>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</si>
  <si>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</si>
  <si>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</si>
  <si>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</si>
  <si>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</si>
  <si>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</si>
  <si>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</si>
  <si>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</si>
  <si>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</si>
  <si>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</si>
  <si>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</si>
  <si>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</si>
  <si>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</si>
  <si>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</si>
  <si>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</si>
  <si>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</si>
  <si>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</si>
  <si>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</si>
  <si>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</si>
  <si>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</si>
  <si>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</si>
  <si>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</si>
  <si>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</si>
  <si>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</si>
  <si>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</si>
  <si>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</si>
  <si>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</si>
  <si>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</si>
  <si>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</si>
  <si>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</si>
  <si>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</si>
  <si>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</si>
  <si>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</si>
  <si>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</si>
  <si>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</si>
  <si>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</si>
  <si>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</si>
  <si>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</si>
  <si>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</si>
  <si>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</si>
  <si>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</si>
  <si>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</si>
  <si>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</si>
  <si>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</si>
  <si>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</si>
  <si>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</si>
  <si>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</si>
  <si>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</si>
  <si>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</si>
  <si>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</si>
  <si>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</si>
  <si>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</si>
  <si>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</si>
  <si>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</si>
  <si>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</si>
  <si>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</si>
  <si>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</si>
  <si>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</si>
  <si>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</si>
  <si>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</si>
  <si>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</si>
  <si>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</si>
  <si>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</si>
  <si>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</si>
  <si>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</si>
  <si>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</si>
  <si>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</si>
  <si>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</si>
  <si>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</si>
  <si>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</si>
  <si>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</si>
  <si>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</si>
  <si>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</si>
  <si>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</si>
  <si>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</si>
  <si>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</si>
  <si>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</si>
  <si>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</si>
  <si>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</si>
  <si>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</si>
  <si>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</si>
  <si>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</si>
  <si>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</si>
  <si>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</si>
  <si>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</si>
  <si>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</si>
  <si>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</si>
  <si>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</si>
  <si>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</si>
  <si>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</si>
  <si>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</si>
  <si>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</si>
  <si>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</si>
  <si>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</si>
  <si>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</si>
  <si>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</si>
  <si>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</si>
  <si>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</si>
  <si>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</si>
  <si>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</si>
  <si>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</si>
  <si>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</si>
  <si>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</si>
  <si>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</si>
  <si>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</si>
  <si>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</si>
  <si>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</si>
  <si>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</si>
  <si>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</si>
  <si>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</si>
  <si>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</si>
  <si>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</si>
  <si>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</si>
  <si>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</si>
  <si>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</si>
  <si>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</si>
  <si>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</si>
  <si>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</si>
  <si>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</si>
  <si>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</si>
  <si>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</si>
  <si>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</si>
  <si>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</si>
  <si>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</si>
  <si>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</si>
  <si>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</si>
  <si>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</si>
  <si>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</si>
  <si>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</si>
  <si>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</si>
  <si>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</si>
  <si>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</si>
  <si>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</si>
  <si>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</si>
  <si>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</si>
  <si>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</si>
  <si>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</si>
  <si>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</si>
  <si>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</si>
  <si>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</si>
  <si>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</si>
  <si>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</si>
  <si>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</si>
  <si>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</si>
  <si>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</si>
  <si>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</si>
  <si>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</si>
  <si>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</si>
  <si>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</si>
  <si>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</si>
  <si>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</si>
  <si>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</si>
  <si>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</si>
  <si>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</si>
  <si>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</si>
  <si>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</si>
  <si>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</si>
  <si>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</si>
  <si>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</si>
  <si>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</si>
  <si>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</si>
  <si>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</si>
  <si>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</si>
  <si>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</si>
  <si>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</si>
  <si>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</si>
  <si>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</si>
  <si>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</si>
  <si>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</si>
  <si>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</si>
  <si>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</si>
  <si>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</si>
  <si>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</si>
  <si>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</si>
  <si>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</si>
  <si>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</si>
  <si>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</si>
  <si>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</si>
  <si>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</si>
  <si>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</si>
  <si>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</si>
  <si>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</si>
  <si>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</si>
  <si>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</si>
  <si>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</si>
  <si>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</si>
  <si>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</si>
  <si>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</si>
  <si>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</si>
  <si>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</si>
  <si>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</si>
  <si>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</si>
  <si>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</si>
  <si>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</si>
  <si>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</si>
  <si>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</si>
  <si>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</si>
  <si>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</si>
  <si>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</si>
  <si>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</si>
  <si>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</si>
  <si>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</si>
  <si>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</si>
  <si>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</si>
  <si>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</si>
  <si>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</si>
  <si>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</si>
  <si>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</si>
  <si>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</si>
  <si>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</si>
  <si>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</si>
  <si>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</si>
  <si>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</si>
  <si>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</si>
  <si>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</si>
  <si>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</si>
  <si>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</si>
  <si>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</si>
  <si>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</si>
  <si>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</si>
  <si>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</si>
  <si>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</si>
  <si>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</si>
  <si>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</si>
  <si>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</si>
  <si>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</si>
  <si>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</si>
  <si>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</si>
  <si>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</si>
  <si>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</si>
  <si>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</si>
  <si>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</si>
  <si>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</si>
  <si>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</si>
  <si>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</si>
  <si>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</si>
  <si>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</si>
  <si>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</si>
  <si>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</si>
  <si>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</si>
  <si>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</si>
  <si>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</si>
  <si>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</si>
  <si>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</si>
  <si>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</si>
  <si>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</si>
  <si>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</si>
  <si>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</si>
  <si>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</si>
  <si>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</si>
  <si>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</si>
  <si>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</si>
  <si>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</si>
  <si>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</si>
  <si>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</si>
  <si>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</si>
  <si>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</si>
  <si>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</si>
  <si>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</si>
  <si>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</si>
  <si>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</si>
  <si>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</si>
  <si>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</si>
  <si>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</si>
  <si>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</si>
  <si>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</si>
  <si>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</si>
  <si>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</si>
  <si>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</si>
  <si>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</si>
  <si>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</si>
  <si>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</si>
  <si>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</si>
  <si>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</si>
  <si>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</si>
  <si>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</si>
  <si>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</si>
  <si>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</si>
  <si>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</si>
  <si>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</si>
  <si>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</si>
  <si>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</si>
  <si>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</si>
  <si>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</si>
  <si>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</si>
  <si>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</si>
  <si>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</si>
  <si>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</si>
  <si>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</si>
  <si>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</si>
  <si>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</si>
  <si>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</si>
  <si>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</si>
  <si>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</si>
  <si>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</si>
  <si>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</si>
  <si>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</si>
  <si>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</si>
  <si>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</si>
  <si>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</si>
  <si>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</si>
  <si>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</si>
  <si>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</si>
  <si>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</si>
  <si>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</si>
  <si>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</si>
  <si>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</si>
  <si>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</si>
  <si>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</si>
  <si>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</si>
  <si>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</si>
  <si>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</si>
  <si>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</si>
  <si>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</si>
  <si>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</si>
  <si>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</si>
  <si>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</si>
  <si>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</si>
  <si>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</si>
  <si>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</si>
  <si>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</si>
  <si>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</si>
  <si>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</si>
  <si>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</si>
  <si>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</si>
  <si>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</si>
  <si>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</si>
  <si>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</si>
  <si>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</si>
  <si>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</si>
  <si>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</si>
  <si>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</si>
  <si>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</si>
  <si>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</si>
  <si>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</si>
  <si>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</si>
  <si>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</si>
  <si>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</si>
  <si>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</si>
  <si>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</si>
  <si>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</si>
  <si>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</si>
  <si>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</si>
  <si>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</si>
  <si>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</si>
  <si>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</si>
  <si>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</si>
  <si>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</si>
  <si>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</si>
  <si>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</si>
  <si>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</si>
  <si>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</si>
  <si>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</si>
  <si>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</si>
  <si>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</si>
  <si>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</si>
  <si>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</si>
  <si>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</si>
  <si>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</si>
  <si>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</si>
  <si>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</si>
  <si>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</si>
  <si>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</si>
  <si>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</si>
  <si>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</si>
  <si>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</si>
  <si>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</si>
  <si>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</si>
  <si>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</si>
  <si>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</si>
  <si>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</si>
  <si>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</si>
  <si>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</si>
  <si>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</si>
  <si>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</si>
  <si>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</si>
  <si>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</si>
  <si>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</si>
  <si>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</si>
  <si>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</si>
  <si>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</si>
  <si>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</si>
  <si>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</si>
  <si>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</si>
  <si>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</si>
  <si>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</si>
  <si>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</si>
  <si>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</si>
  <si>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</si>
  <si>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</si>
  <si>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</si>
  <si>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</si>
  <si>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</si>
  <si>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</si>
  <si>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</si>
  <si>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</si>
  <si>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</si>
  <si>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</si>
  <si>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</si>
  <si>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</si>
  <si>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</si>
  <si>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</si>
  <si>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</si>
  <si>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</si>
  <si>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</si>
  <si>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</si>
  <si>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</si>
  <si>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</si>
  <si>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</si>
  <si>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</si>
  <si>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</si>
  <si>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</si>
  <si>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</si>
  <si>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</si>
  <si>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</si>
  <si>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</si>
  <si>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</si>
  <si>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</si>
  <si>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</si>
  <si>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</si>
  <si>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</si>
  <si>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</si>
  <si>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</si>
  <si>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</si>
  <si>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</si>
  <si>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</si>
  <si>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</si>
  <si>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</si>
  <si>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</si>
  <si>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</si>
  <si>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</si>
  <si>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</si>
  <si>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</si>
  <si>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</si>
  <si>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</si>
  <si>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</si>
  <si>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</si>
  <si>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</si>
  <si>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</si>
  <si>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</si>
  <si>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</si>
  <si>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</si>
  <si>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</si>
  <si>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</si>
  <si>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</si>
  <si>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</si>
  <si>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</si>
  <si>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</si>
  <si>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</si>
  <si>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</si>
  <si>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</si>
  <si>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</si>
  <si>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</si>
  <si>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</si>
  <si>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</si>
  <si>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</si>
  <si>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</si>
  <si>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</si>
  <si>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</si>
  <si>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</si>
  <si>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</si>
  <si>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</si>
  <si>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</si>
  <si>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</si>
  <si>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</si>
  <si>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</si>
  <si>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</si>
  <si>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</si>
  <si>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</si>
  <si>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</si>
  <si>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</si>
  <si>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</si>
  <si>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</si>
  <si>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</si>
  <si>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</si>
  <si>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</si>
  <si>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</si>
  <si>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</si>
  <si>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</si>
  <si>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</si>
  <si>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</si>
  <si>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</si>
  <si>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</si>
  <si>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</si>
  <si>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</si>
  <si>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</si>
  <si>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</si>
  <si>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</si>
  <si>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</si>
  <si>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</si>
  <si>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</si>
  <si>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</si>
  <si>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</si>
  <si>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</si>
  <si>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</si>
  <si>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</si>
  <si>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</si>
  <si>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</si>
  <si>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</si>
  <si>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</si>
  <si>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</si>
  <si>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</si>
  <si>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</si>
  <si>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</si>
  <si>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</si>
  <si>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</si>
  <si>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</si>
  <si>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</si>
  <si>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</si>
  <si>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</si>
  <si>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</si>
  <si>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</si>
  <si>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</si>
  <si>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</si>
  <si>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</si>
  <si>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</si>
  <si>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</si>
  <si>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</si>
  <si>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</si>
  <si>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</si>
  <si>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</si>
  <si>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</si>
  <si>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</si>
  <si>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</si>
  <si>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</si>
  <si>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</si>
  <si>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</si>
  <si>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</si>
  <si>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</si>
  <si>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</si>
  <si>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</si>
  <si>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</si>
  <si>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</si>
  <si>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</si>
  <si>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</si>
  <si>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</si>
  <si>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</si>
  <si>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</si>
  <si>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</si>
  <si>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</si>
  <si>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</si>
  <si>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</si>
  <si>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</si>
  <si>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</si>
  <si>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</si>
  <si>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</si>
  <si>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</si>
  <si>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</si>
  <si>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</si>
  <si>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</si>
  <si>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</si>
  <si>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</si>
  <si>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</si>
  <si>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</si>
  <si>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</si>
  <si>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</si>
  <si>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</si>
  <si>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</si>
  <si>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</si>
  <si>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</si>
  <si>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</si>
  <si>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</si>
  <si>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</si>
  <si>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</si>
  <si>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</si>
  <si>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</si>
  <si>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</si>
  <si>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</si>
  <si>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</si>
  <si>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</si>
  <si>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</si>
  <si>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</si>
  <si>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</si>
  <si>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</si>
  <si>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</si>
  <si>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</si>
  <si>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</si>
  <si>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</si>
  <si>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</si>
  <si>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</si>
  <si>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</si>
  <si>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</si>
  <si>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</si>
  <si>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</si>
  <si>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</si>
  <si>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</si>
  <si>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</si>
  <si>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</si>
  <si>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</si>
  <si>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</si>
  <si>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</si>
  <si>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</si>
  <si>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</si>
  <si>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</si>
  <si>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</si>
  <si>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</si>
  <si>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</si>
  <si>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</si>
  <si>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</si>
  <si>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</si>
  <si>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</si>
  <si>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</si>
  <si>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</si>
  <si>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</si>
  <si>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</si>
  <si>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</si>
  <si>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</si>
  <si>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</si>
  <si>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</si>
  <si>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</si>
  <si>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</si>
  <si>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</si>
  <si>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</si>
  <si>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</si>
  <si>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</si>
  <si>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</si>
  <si>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</si>
  <si>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</si>
  <si>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</si>
  <si>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</si>
  <si>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</si>
  <si>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</si>
  <si>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</si>
  <si>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</si>
  <si>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</si>
  <si>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</si>
  <si>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</si>
  <si>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</si>
  <si>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</si>
  <si>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</si>
  <si>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</si>
  <si>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</si>
  <si>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</si>
  <si>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</si>
  <si>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</si>
  <si>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</si>
  <si>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</si>
  <si>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</si>
  <si>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</si>
  <si>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</si>
  <si>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</si>
  <si>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</si>
  <si>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</si>
  <si>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</si>
  <si>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</si>
  <si>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</si>
  <si>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</si>
  <si>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</si>
  <si>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</si>
  <si>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</si>
  <si>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</si>
  <si>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</si>
  <si>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</si>
  <si>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</si>
  <si>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</si>
  <si>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</si>
  <si>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</si>
  <si>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</si>
  <si>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</si>
  <si>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</si>
  <si>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</si>
  <si>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</si>
  <si>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</si>
  <si>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</si>
  <si>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</si>
  <si>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</si>
  <si>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</si>
  <si>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</si>
  <si>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</si>
  <si>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</si>
  <si>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</si>
  <si>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</si>
  <si>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</si>
  <si>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</si>
  <si>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</si>
  <si>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</si>
  <si>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</si>
  <si>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</si>
  <si>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</si>
  <si>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</si>
  <si>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</si>
  <si>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</si>
  <si>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</si>
  <si>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</si>
  <si>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</si>
  <si>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</si>
  <si>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</si>
  <si>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</si>
  <si>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</si>
  <si>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</si>
  <si>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</si>
  <si>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</si>
  <si>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</si>
  <si>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</si>
  <si>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</si>
  <si>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</si>
  <si>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</si>
  <si>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</si>
  <si>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</si>
  <si>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</si>
  <si>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</si>
  <si>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</si>
  <si>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</si>
  <si>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</si>
  <si>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</si>
  <si>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</si>
  <si>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</si>
  <si>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</si>
  <si>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</si>
  <si>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</si>
  <si>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</si>
  <si>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</si>
  <si>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</si>
  <si>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</si>
  <si>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</si>
  <si>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</si>
  <si>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</si>
  <si>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</si>
  <si>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</si>
  <si>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</si>
  <si>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</si>
  <si>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</si>
  <si>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</si>
  <si>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</si>
  <si>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</si>
  <si>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</si>
  <si>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</si>
  <si>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</si>
  <si>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</si>
  <si>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</si>
  <si>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</si>
  <si>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</si>
  <si>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</si>
  <si>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</si>
  <si>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</si>
  <si>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</si>
  <si>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</si>
  <si>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</si>
  <si>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</si>
  <si>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</si>
  <si>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</si>
  <si>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</si>
  <si>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</si>
  <si>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</si>
  <si>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</si>
  <si>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</si>
  <si>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</si>
  <si>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</si>
  <si>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</si>
  <si>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</si>
  <si>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</si>
  <si>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</si>
  <si>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</si>
  <si>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</si>
  <si>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</si>
  <si>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</si>
  <si>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</si>
  <si>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</si>
  <si>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</si>
  <si>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</si>
  <si>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</si>
  <si>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</si>
  <si>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</si>
  <si>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</si>
  <si>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</si>
  <si>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</si>
  <si>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</si>
  <si>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</si>
  <si>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</si>
  <si>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</si>
  <si>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</si>
  <si>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</si>
  <si>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</si>
  <si>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</si>
  <si>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</si>
  <si>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</si>
  <si>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</si>
  <si>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</si>
  <si>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</si>
  <si>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</si>
  <si>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</si>
  <si>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</si>
  <si>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</si>
  <si>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</si>
  <si>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</si>
  <si>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</si>
  <si>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</si>
  <si>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</si>
  <si>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</si>
  <si>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</si>
  <si>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</si>
  <si>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</si>
  <si>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</si>
  <si>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</si>
  <si>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</si>
  <si>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</si>
  <si>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</si>
  <si>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</si>
  <si>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</si>
  <si>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</si>
  <si>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</si>
  <si>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</si>
  <si>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</si>
  <si>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</si>
  <si>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</si>
  <si>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</si>
  <si>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</si>
  <si>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</si>
  <si>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</si>
  <si>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</si>
  <si>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</si>
  <si>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</si>
  <si>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</si>
  <si>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</si>
  <si>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</si>
  <si>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</si>
  <si>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</si>
  <si>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</si>
  <si>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</si>
  <si>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</si>
  <si>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</si>
  <si>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</si>
  <si>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</si>
  <si>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</si>
  <si>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</si>
  <si>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</si>
  <si>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</si>
  <si>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</si>
  <si>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</si>
  <si>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</si>
  <si>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</si>
  <si>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</si>
  <si>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</si>
  <si>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</si>
  <si>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</si>
  <si>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</si>
  <si>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</si>
  <si>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</si>
  <si>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</si>
  <si>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</si>
  <si>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</si>
  <si>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</si>
  <si>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</si>
  <si>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</si>
  <si>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</si>
  <si>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</si>
  <si>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</si>
  <si>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</si>
  <si>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</si>
  <si>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</si>
  <si>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</si>
  <si>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</si>
  <si>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</si>
  <si>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</si>
  <si>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</si>
  <si>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</si>
  <si>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</si>
  <si>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</si>
  <si>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</si>
  <si>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</si>
  <si>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</si>
  <si>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</si>
  <si>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</si>
  <si>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</si>
  <si>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</si>
  <si>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</si>
  <si>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</si>
  <si>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</si>
  <si>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</si>
  <si>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</si>
  <si>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</si>
  <si>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</si>
  <si>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</si>
  <si>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</si>
  <si>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</si>
  <si>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</si>
  <si>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</si>
  <si>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</si>
  <si>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</si>
  <si>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</si>
  <si>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</si>
  <si>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</si>
  <si>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</si>
  <si>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</si>
  <si>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</si>
  <si>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</si>
  <si>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</si>
  <si>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</si>
  <si>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</si>
  <si>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</si>
  <si>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</si>
  <si>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</si>
  <si>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</si>
  <si>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</si>
  <si>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</si>
  <si>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</si>
  <si>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</si>
  <si>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</si>
  <si>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</si>
  <si>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</si>
  <si>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</si>
  <si>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</si>
  <si>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</si>
  <si>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</si>
  <si>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</si>
  <si>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</si>
  <si>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</si>
  <si>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</si>
  <si>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</si>
  <si>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</si>
  <si>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</si>
  <si>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</si>
  <si>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</si>
  <si>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</si>
  <si>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</si>
  <si>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</si>
  <si>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</si>
  <si>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</si>
  <si>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</si>
  <si>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</si>
  <si>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</si>
  <si>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</si>
  <si>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</si>
  <si>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</si>
  <si>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</si>
  <si>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</si>
  <si>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</si>
  <si>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</si>
  <si>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</si>
  <si>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</si>
  <si>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</si>
  <si>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</si>
  <si>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</si>
  <si>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</si>
  <si>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</si>
  <si>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</si>
  <si>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</si>
  <si>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</si>
  <si>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</si>
  <si>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</si>
  <si>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</si>
  <si>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</si>
  <si>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</si>
  <si>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</si>
  <si>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</si>
  <si>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</si>
  <si>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</si>
  <si>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</si>
  <si>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</si>
  <si>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</si>
  <si>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</si>
  <si>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</si>
  <si>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</si>
  <si>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</si>
  <si>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</si>
  <si>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</si>
  <si>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</si>
  <si>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</si>
  <si>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</si>
  <si>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</si>
  <si>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</si>
  <si>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</si>
  <si>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</si>
  <si>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</si>
  <si>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</si>
  <si>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</si>
  <si>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</si>
  <si>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</si>
  <si>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</si>
  <si>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</si>
  <si>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</si>
  <si>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</si>
  <si>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</si>
  <si>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</si>
  <si>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</si>
  <si>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</si>
  <si>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</si>
  <si>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</si>
  <si>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</si>
  <si>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</si>
  <si>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</si>
  <si>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</si>
  <si>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</si>
  <si>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</si>
  <si>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</si>
  <si>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</si>
  <si>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</si>
  <si>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</si>
  <si>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</si>
  <si>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</si>
  <si>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</si>
  <si>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</si>
  <si>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</si>
  <si>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</si>
  <si>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</si>
  <si>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</si>
  <si>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</si>
  <si>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</si>
  <si>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</si>
  <si>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</si>
  <si>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</si>
  <si>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</si>
  <si>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</si>
  <si>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</si>
  <si>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</si>
  <si>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</si>
  <si>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</si>
  <si>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</si>
  <si>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</si>
  <si>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</si>
  <si>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</si>
  <si>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</si>
  <si>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</si>
  <si>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</si>
  <si>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</si>
  <si>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</si>
  <si>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</si>
  <si>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</si>
  <si>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</si>
  <si>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</si>
  <si>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</si>
  <si>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</si>
  <si>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</si>
  <si>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</si>
  <si>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</si>
  <si>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</si>
  <si>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</si>
  <si>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</si>
  <si>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</si>
  <si>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</si>
  <si>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</si>
  <si>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</si>
  <si>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</si>
  <si>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</si>
  <si>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</si>
  <si>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</si>
  <si>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</si>
  <si>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</si>
  <si>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</si>
  <si>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</si>
  <si>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</si>
  <si>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</si>
  <si>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</si>
  <si>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</si>
  <si>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</si>
  <si>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</si>
  <si>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</si>
  <si>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</si>
  <si>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</si>
  <si>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</si>
  <si>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</si>
  <si>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</si>
  <si>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</si>
  <si>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</si>
  <si>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</si>
  <si>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</si>
  <si>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</si>
  <si>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</si>
  <si>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</si>
  <si>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</si>
  <si>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</si>
  <si>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</si>
  <si>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</si>
  <si>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</si>
  <si>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</si>
  <si>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</si>
  <si>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</si>
  <si>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</si>
  <si>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</si>
  <si>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</si>
  <si>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</si>
  <si>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</si>
  <si>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</si>
  <si>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</si>
  <si>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</si>
  <si>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</si>
  <si>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</si>
  <si>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</si>
  <si>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</si>
  <si>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</si>
  <si>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</si>
  <si>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</si>
  <si>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</si>
  <si>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</si>
  <si>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</si>
  <si>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</si>
  <si>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</si>
  <si>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</si>
  <si>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</si>
  <si>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</si>
  <si>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</si>
  <si>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</si>
  <si>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</si>
  <si>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</si>
  <si>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</si>
  <si>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</si>
  <si>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</si>
  <si>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</si>
  <si>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</si>
  <si>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</si>
  <si>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</si>
  <si>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</si>
  <si>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</si>
  <si>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</si>
  <si>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</si>
  <si>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</si>
  <si>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</si>
  <si>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</si>
  <si>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</si>
  <si>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</si>
  <si>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</si>
  <si>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</si>
  <si>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</si>
  <si>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</si>
  <si>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</si>
  <si>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</si>
  <si>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</si>
  <si>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</si>
  <si>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</si>
  <si>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</si>
  <si>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</si>
  <si>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</si>
  <si>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</si>
  <si>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</si>
  <si>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</si>
  <si>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</si>
  <si>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</si>
  <si>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</si>
  <si>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</si>
  <si>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</si>
  <si>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</si>
  <si>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</si>
  <si>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</si>
  <si>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</si>
  <si>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</si>
  <si>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</si>
  <si>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</si>
  <si>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</si>
  <si>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</si>
  <si>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</si>
  <si>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</si>
  <si>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</si>
  <si>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</si>
  <si>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</si>
  <si>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</si>
  <si>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</si>
  <si>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</si>
  <si>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</si>
  <si>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</si>
  <si>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</si>
  <si>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</si>
  <si>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</si>
  <si>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</si>
  <si>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</si>
  <si>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</si>
  <si>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</si>
  <si>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</si>
  <si>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</si>
  <si>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</si>
  <si>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</si>
  <si>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</si>
  <si>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</si>
  <si>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</si>
  <si>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</si>
  <si>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</si>
  <si>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</si>
  <si>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</si>
  <si>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</si>
  <si>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</si>
  <si>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</si>
  <si>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</si>
  <si>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</si>
  <si>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</si>
  <si>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</si>
  <si>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</si>
  <si>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</si>
  <si>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</si>
  <si>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</si>
  <si>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</si>
  <si>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</si>
  <si>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</si>
  <si>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</si>
  <si>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</si>
  <si>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</si>
  <si>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</si>
  <si>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</si>
  <si>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</si>
  <si>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</si>
  <si>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</si>
  <si>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</si>
  <si>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</si>
  <si>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</si>
  <si>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</si>
  <si>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</si>
  <si>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</si>
  <si>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</si>
  <si>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</si>
  <si>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</si>
  <si>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</si>
  <si>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</si>
  <si>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</si>
  <si>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</si>
  <si>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</si>
  <si>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</si>
  <si>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</si>
  <si>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</si>
  <si>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</si>
  <si>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</si>
  <si>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</si>
  <si>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</si>
  <si>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</si>
  <si>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</si>
  <si>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</si>
  <si>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</si>
  <si>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</si>
  <si>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</si>
  <si>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</si>
  <si>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</si>
  <si>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</si>
  <si>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</si>
  <si>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</si>
  <si>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</si>
  <si>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</si>
  <si>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</si>
  <si>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</si>
  <si>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</si>
  <si>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</si>
  <si>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</si>
  <si>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</si>
  <si>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</si>
  <si>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</si>
  <si>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</si>
  <si>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</si>
  <si>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</si>
  <si>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</si>
  <si>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</si>
  <si>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</si>
  <si>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</si>
  <si>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</si>
  <si>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</si>
  <si>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</si>
  <si>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</si>
  <si>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</si>
  <si>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</si>
  <si>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</si>
  <si>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</si>
  <si>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</si>
  <si>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</si>
  <si>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</si>
  <si>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</si>
  <si>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</si>
  <si>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</si>
  <si>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</si>
  <si>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</si>
  <si>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</si>
  <si>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</si>
  <si>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</si>
  <si>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</si>
  <si>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</si>
  <si>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</si>
  <si>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</si>
  <si>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</si>
  <si>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</si>
  <si>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</si>
  <si>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</si>
  <si>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</si>
  <si>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</si>
  <si>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</si>
  <si>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</si>
  <si>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</si>
  <si>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</si>
  <si>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</si>
  <si>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</si>
  <si>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</si>
  <si>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</si>
  <si>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</si>
  <si>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</si>
  <si>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</si>
  <si>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</si>
  <si>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</si>
  <si>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</si>
  <si>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</si>
  <si>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</si>
  <si>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</si>
  <si>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</si>
  <si>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</si>
  <si>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</si>
  <si>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</si>
  <si>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</si>
  <si>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</si>
  <si>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</si>
  <si>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</si>
  <si>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</si>
  <si>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</si>
  <si>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</si>
  <si>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</si>
  <si>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</si>
  <si>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</si>
  <si>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</si>
  <si>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</si>
  <si>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</si>
  <si>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</si>
  <si>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</si>
  <si>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</si>
  <si>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</si>
  <si>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</si>
  <si>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</si>
  <si>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</si>
  <si>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</si>
  <si>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</si>
  <si>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</si>
  <si>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</si>
  <si>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</si>
  <si>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</si>
  <si>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</si>
  <si>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</si>
  <si>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</si>
  <si>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</si>
  <si>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</si>
  <si>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</si>
  <si>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</si>
  <si>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</si>
  <si>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</si>
  <si>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</si>
  <si>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</si>
  <si>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</si>
  <si>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</si>
  <si>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</si>
  <si>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</si>
  <si>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</si>
  <si>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</si>
  <si>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</si>
  <si>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</si>
  <si>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</si>
  <si>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</si>
  <si>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</si>
  <si>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</si>
  <si>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</si>
  <si>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</si>
  <si>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</si>
  <si>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</si>
  <si>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</si>
  <si>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</si>
  <si>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</si>
  <si>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</si>
  <si>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</si>
  <si>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</si>
  <si>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</si>
  <si>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</si>
  <si>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</si>
  <si>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</si>
  <si>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</si>
  <si>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</si>
  <si>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</si>
  <si>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</si>
  <si>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</si>
  <si>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</si>
  <si>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</si>
  <si>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</si>
  <si>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</si>
  <si>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</si>
  <si>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</si>
  <si>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</si>
  <si>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</si>
  <si>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</si>
  <si>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</si>
  <si>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</si>
  <si>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</si>
  <si>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</si>
  <si>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</si>
  <si>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</si>
  <si>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</si>
  <si>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</si>
  <si>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</si>
  <si>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</si>
  <si>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</si>
  <si>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</si>
  <si>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</si>
  <si>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</si>
  <si>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</si>
  <si>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</si>
  <si>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</si>
  <si>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</si>
  <si>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</si>
  <si>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</si>
  <si>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</si>
  <si>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</si>
  <si>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</si>
  <si>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</si>
  <si>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</si>
  <si>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</si>
  <si>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</si>
  <si>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</si>
  <si>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</si>
  <si>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</si>
  <si>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</si>
  <si>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</si>
  <si>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</si>
  <si>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</si>
  <si>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</si>
  <si>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</si>
  <si>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</si>
  <si>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</si>
  <si>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</si>
  <si>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</si>
  <si>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</si>
  <si>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</si>
  <si>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</si>
  <si>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</si>
  <si>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</si>
  <si>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</si>
  <si>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</si>
  <si>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</si>
  <si>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</si>
  <si>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</si>
  <si>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</si>
  <si>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</si>
  <si>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</si>
  <si>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</si>
  <si>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</si>
  <si>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</si>
  <si>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</si>
  <si>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</si>
  <si>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</si>
  <si>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</si>
  <si>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</si>
  <si>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</si>
  <si>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</si>
  <si>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</si>
  <si>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</si>
  <si>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</si>
  <si>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</si>
  <si>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</si>
  <si>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</si>
  <si>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</si>
  <si>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</si>
  <si>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</si>
  <si>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</si>
  <si>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</si>
  <si>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</si>
  <si>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</si>
  <si>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</si>
  <si>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</si>
  <si>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</si>
  <si>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</si>
  <si>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</si>
  <si>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</si>
  <si>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</si>
  <si>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</si>
  <si>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</si>
  <si>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</si>
  <si>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</si>
  <si>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</si>
  <si>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</si>
  <si>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</si>
  <si>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</si>
  <si>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</si>
  <si>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</si>
  <si>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</si>
  <si>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</si>
  <si>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</si>
  <si>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</si>
  <si>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</si>
  <si>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</si>
  <si>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</si>
  <si>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</si>
  <si>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</si>
  <si>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</si>
  <si>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</si>
  <si>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</si>
  <si>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</si>
  <si>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</si>
  <si>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</si>
  <si>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</si>
  <si>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</si>
  <si>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</si>
  <si>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</si>
  <si>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</si>
  <si>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</si>
  <si>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</si>
  <si>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</si>
  <si>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</si>
  <si>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</si>
  <si>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</si>
  <si>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</si>
  <si>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</si>
  <si>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</si>
  <si>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</si>
  <si>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</si>
  <si>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</si>
  <si>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</si>
  <si>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</si>
  <si>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</si>
  <si>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</si>
  <si>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</si>
  <si>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</si>
  <si>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</si>
  <si>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</si>
  <si>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</si>
  <si>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</si>
  <si>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</si>
  <si>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</si>
  <si>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</si>
  <si>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</si>
  <si>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</si>
  <si>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</si>
  <si>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</si>
  <si>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</si>
  <si>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</si>
  <si>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</si>
  <si>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</si>
  <si>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</si>
  <si>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</si>
  <si>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</si>
  <si>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</si>
  <si>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</si>
  <si>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</si>
  <si>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</si>
  <si>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</si>
  <si>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</si>
  <si>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</si>
  <si>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</si>
  <si>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</si>
  <si>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</si>
  <si>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</si>
  <si>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</si>
  <si>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</si>
  <si>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</si>
  <si>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</si>
  <si>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</si>
  <si>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</si>
  <si>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</si>
  <si>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</si>
  <si>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</si>
  <si>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</si>
  <si>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</si>
  <si>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</si>
  <si>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</si>
  <si>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</si>
  <si>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</si>
  <si>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</si>
  <si>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</si>
  <si>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</si>
  <si>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</si>
  <si>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</si>
  <si>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</si>
  <si>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</si>
  <si>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</si>
  <si>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</si>
  <si>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</si>
  <si>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</si>
  <si>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</si>
  <si>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</si>
  <si>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</si>
  <si>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</si>
  <si>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</si>
  <si>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</si>
  <si>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</si>
  <si>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</si>
  <si>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</si>
  <si>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</si>
  <si>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</si>
  <si>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</si>
  <si>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</si>
  <si>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</si>
  <si>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</si>
  <si>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</si>
  <si>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</si>
  <si>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</si>
  <si>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</si>
  <si>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</si>
  <si>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</si>
  <si>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</si>
  <si>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</si>
  <si>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</si>
  <si>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</si>
  <si>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</si>
  <si>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</si>
  <si>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</si>
  <si>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</si>
  <si>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</si>
  <si>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</si>
  <si>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</si>
  <si>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</si>
  <si>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</si>
  <si>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</si>
  <si>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</si>
  <si>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</si>
  <si>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</si>
  <si>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</si>
  <si>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</si>
  <si>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</si>
  <si>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</si>
  <si>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</si>
  <si>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</si>
  <si>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</si>
  <si>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</si>
  <si>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</si>
  <si>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</si>
  <si>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</si>
  <si>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</si>
  <si>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</si>
  <si>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</si>
  <si>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</si>
  <si>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</si>
  <si>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</si>
  <si>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</si>
  <si>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</si>
  <si>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</si>
  <si>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</si>
  <si>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</si>
  <si>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</si>
  <si>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</si>
  <si>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</si>
  <si>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</si>
  <si>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</si>
  <si>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</si>
  <si>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</si>
  <si>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</si>
  <si>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</si>
  <si>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</si>
  <si>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</si>
  <si>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</si>
  <si>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</si>
  <si>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</si>
  <si>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</si>
  <si>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</si>
  <si>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</si>
  <si>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</si>
  <si>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</si>
  <si>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</si>
  <si>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</si>
  <si>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</si>
  <si>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</si>
  <si>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</si>
  <si>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</si>
  <si>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</si>
  <si>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</si>
  <si>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</si>
  <si>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</si>
  <si>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</si>
  <si>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</si>
  <si>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</si>
  <si>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</si>
  <si>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</si>
  <si>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</si>
  <si>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</si>
  <si>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</si>
  <si>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</si>
  <si>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</si>
  <si>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</si>
  <si>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</si>
  <si>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</si>
  <si>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</si>
  <si>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</si>
  <si>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</si>
  <si>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</si>
  <si>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</si>
  <si>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</si>
  <si>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</si>
  <si>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</si>
  <si>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</si>
  <si>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</si>
  <si>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</si>
  <si>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</si>
  <si>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</si>
  <si>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</si>
  <si>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</si>
  <si>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</si>
  <si>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</si>
  <si>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</si>
  <si>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</si>
  <si>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</si>
  <si>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</si>
  <si>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</si>
  <si>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</si>
  <si>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</si>
  <si>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</si>
  <si>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</si>
  <si>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</si>
  <si>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</si>
  <si>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</si>
  <si>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</si>
  <si>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</si>
  <si>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</si>
  <si>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</si>
  <si>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</si>
  <si>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</si>
  <si>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</si>
  <si>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</si>
  <si>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</si>
  <si>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</si>
  <si>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</si>
  <si>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</si>
  <si>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</si>
  <si>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</si>
  <si>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</si>
  <si>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</si>
  <si>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</si>
  <si>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</si>
  <si>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</si>
  <si>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</si>
  <si>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</si>
  <si>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</si>
  <si>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</si>
  <si>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</si>
  <si>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</si>
  <si>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</si>
  <si>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</si>
  <si>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</si>
  <si>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</si>
  <si>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</si>
  <si>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</si>
  <si>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</si>
  <si>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</si>
  <si>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</si>
  <si>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</si>
  <si>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</si>
  <si>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</si>
  <si>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</si>
  <si>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</si>
  <si>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</si>
  <si>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</si>
  <si>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</si>
  <si>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</si>
  <si>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</si>
  <si>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</si>
  <si>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</si>
  <si>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</si>
  <si>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</si>
  <si>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</si>
  <si>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</si>
  <si>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</si>
  <si>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</si>
  <si>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</si>
  <si>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</si>
  <si>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</si>
  <si>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</si>
  <si>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</si>
  <si>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</si>
  <si>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</si>
  <si>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</si>
  <si>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</si>
  <si>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</si>
  <si>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</si>
  <si>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</si>
  <si>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</si>
  <si>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</si>
  <si>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</si>
  <si>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</si>
  <si>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</si>
  <si>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</si>
  <si>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</si>
  <si>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</si>
  <si>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</si>
  <si>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</si>
  <si>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</si>
  <si>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</si>
  <si>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</si>
  <si>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</si>
  <si>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</si>
  <si>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</si>
  <si>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</si>
  <si>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</si>
  <si>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</si>
  <si>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</si>
  <si>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</si>
  <si>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</si>
  <si>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</si>
  <si>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</si>
  <si>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</si>
  <si>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</si>
  <si>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</si>
  <si>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</si>
  <si>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</si>
  <si>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</si>
  <si>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</si>
  <si>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</si>
  <si>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</si>
  <si>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</si>
  <si>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</si>
  <si>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</si>
  <si>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</si>
  <si>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</si>
  <si>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</si>
  <si>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</si>
  <si>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</si>
  <si>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</si>
  <si>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</si>
  <si>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</si>
  <si>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</si>
  <si>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</si>
  <si>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</si>
  <si>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</si>
  <si>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</si>
  <si>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</si>
  <si>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</si>
  <si>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</si>
  <si>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</si>
  <si>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</si>
  <si>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</si>
  <si>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</si>
  <si>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</si>
  <si>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</si>
  <si>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</si>
  <si>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</si>
  <si>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</si>
  <si>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</si>
  <si>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</si>
  <si>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</si>
  <si>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</si>
  <si>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</si>
  <si>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</si>
  <si>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</si>
  <si>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</si>
  <si>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</si>
  <si>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</si>
  <si>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</si>
  <si>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</si>
  <si>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</si>
  <si>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</si>
  <si>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</si>
  <si>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</si>
  <si>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</si>
  <si>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</si>
  <si>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</si>
  <si>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</si>
  <si>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</si>
  <si>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</si>
  <si>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</si>
  <si>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</si>
  <si>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</si>
  <si>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</si>
  <si>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</si>
  <si>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</si>
  <si>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</si>
  <si>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</si>
  <si>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</si>
  <si>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</si>
  <si>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</si>
  <si>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</si>
  <si>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</si>
  <si>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</si>
  <si>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</si>
  <si>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</si>
  <si>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</si>
  <si>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</si>
  <si>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</si>
  <si>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</si>
  <si>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</si>
  <si>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</si>
  <si>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</si>
  <si>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</si>
  <si>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</si>
  <si>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</si>
  <si>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</si>
  <si>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</si>
  <si>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</si>
  <si>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</si>
  <si>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</si>
  <si>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</si>
  <si>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</si>
  <si>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</si>
  <si>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</si>
  <si>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</si>
  <si>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</si>
  <si>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</si>
  <si>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</si>
  <si>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</si>
  <si>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</si>
  <si>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</si>
  <si>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</si>
  <si>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</si>
  <si>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</si>
  <si>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</si>
  <si>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</si>
  <si>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</si>
  <si>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</si>
  <si>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</si>
  <si>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</si>
  <si>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</si>
  <si>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</si>
  <si>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</si>
  <si>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</si>
  <si>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</si>
  <si>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</si>
  <si>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</si>
  <si>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</si>
  <si>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</si>
  <si>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</si>
  <si>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</si>
  <si>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</si>
  <si>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</si>
  <si>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</si>
  <si>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</si>
  <si>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</si>
  <si>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</si>
  <si>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</si>
  <si>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</si>
  <si>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</si>
  <si>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</si>
  <si>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</si>
  <si>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</si>
  <si>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</si>
  <si>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</si>
  <si>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</si>
  <si>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</si>
  <si>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</si>
  <si>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</si>
  <si>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</si>
  <si>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</si>
  <si>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</si>
  <si>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</si>
  <si>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</si>
  <si>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</si>
  <si>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</si>
  <si>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</si>
  <si>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</si>
  <si>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</si>
  <si>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</si>
  <si>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</si>
  <si>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</si>
  <si>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</si>
  <si>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</si>
  <si>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</si>
  <si>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</si>
  <si>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</si>
  <si>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</si>
  <si>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</si>
  <si>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</si>
  <si>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</si>
  <si>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</si>
  <si>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</si>
  <si>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</si>
  <si>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</si>
  <si>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</si>
  <si>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</si>
  <si>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</si>
  <si>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</si>
  <si>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</si>
  <si>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</si>
  <si>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</si>
  <si>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</si>
  <si>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</si>
  <si>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</si>
  <si>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</si>
  <si>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</si>
  <si>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</si>
  <si>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</si>
  <si>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</si>
  <si>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</si>
  <si>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</si>
  <si>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</si>
  <si>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</si>
  <si>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</si>
  <si>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</si>
  <si>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</si>
  <si>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</si>
  <si>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</si>
  <si>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</si>
  <si>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</si>
  <si>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</si>
  <si>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</si>
  <si>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</si>
  <si>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</si>
  <si>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</si>
  <si>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</si>
  <si>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</si>
  <si>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</si>
  <si>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</si>
  <si>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</si>
  <si>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</si>
  <si>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</si>
  <si>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</si>
  <si>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</si>
  <si>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</si>
  <si>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</si>
  <si>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</si>
  <si>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</si>
  <si>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</si>
  <si>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</si>
  <si>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</si>
  <si>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</si>
  <si>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</si>
  <si>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</si>
  <si>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</si>
  <si>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</si>
  <si>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</si>
  <si>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</si>
  <si>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</si>
  <si>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</si>
  <si>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</si>
  <si>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</si>
  <si>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</si>
  <si>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</si>
  <si>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</si>
  <si>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</si>
  <si>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</si>
  <si>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</si>
  <si>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</si>
  <si>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</si>
  <si>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</si>
  <si>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</si>
  <si>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</si>
  <si>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</si>
  <si>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</si>
  <si>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</si>
  <si>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</si>
  <si>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</si>
  <si>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</si>
  <si>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</si>
  <si>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</si>
  <si>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</si>
  <si>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</si>
  <si>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</si>
  <si>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</si>
  <si>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</si>
  <si>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</si>
  <si>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</si>
  <si>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</si>
  <si>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</si>
  <si>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</si>
  <si>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</si>
  <si>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</si>
  <si>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</si>
  <si>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</si>
  <si>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</si>
  <si>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</si>
  <si>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</si>
  <si>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</si>
  <si>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</si>
  <si>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</si>
  <si>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</si>
  <si>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</si>
  <si>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</si>
  <si>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</si>
  <si>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</si>
  <si>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</si>
  <si>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</si>
  <si>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</si>
  <si>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</si>
  <si>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</si>
  <si>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</si>
  <si>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</si>
  <si>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</si>
  <si>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</si>
  <si>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</si>
  <si>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</si>
  <si>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</si>
  <si>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</si>
  <si>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</si>
  <si>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</si>
  <si>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</si>
  <si>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</si>
  <si>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</si>
  <si>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</si>
  <si>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</si>
  <si>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</si>
  <si>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</si>
  <si>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</si>
  <si>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</si>
  <si>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</si>
  <si>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</si>
  <si>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</si>
  <si>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</si>
  <si>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</si>
  <si>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</si>
  <si>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</si>
  <si>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</si>
  <si>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</si>
  <si>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</si>
  <si>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</si>
  <si>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</si>
  <si>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</si>
  <si>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</si>
  <si>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</si>
  <si>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</si>
  <si>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</si>
  <si>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</si>
  <si>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</si>
  <si>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</si>
  <si>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</si>
  <si>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</si>
  <si>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</si>
  <si>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</si>
  <si>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</si>
  <si>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</si>
  <si>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</si>
  <si>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</si>
  <si>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</si>
  <si>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</si>
  <si>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</si>
  <si>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</si>
  <si>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</si>
  <si>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</si>
  <si>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</si>
  <si>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</si>
  <si>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</si>
  <si>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</si>
  <si>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</si>
  <si>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</si>
  <si>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</si>
  <si>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</si>
  <si>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</si>
  <si>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</si>
  <si>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</si>
  <si>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</si>
  <si>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</si>
  <si>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</si>
  <si>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</si>
  <si>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</si>
  <si>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</si>
  <si>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</si>
  <si>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</si>
  <si>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</si>
  <si>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</si>
  <si>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</si>
  <si>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</si>
  <si>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</si>
  <si>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</si>
  <si>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</si>
  <si>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</si>
  <si>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</si>
  <si>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</si>
  <si>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</si>
  <si>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</si>
  <si>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</si>
  <si>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</si>
  <si>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</si>
  <si>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</si>
  <si>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</si>
  <si>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</si>
  <si>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</si>
  <si>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</si>
  <si>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</si>
  <si>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</si>
  <si>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</si>
  <si>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</si>
  <si>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</si>
  <si>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</si>
  <si>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</si>
  <si>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</si>
  <si>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</si>
  <si>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</si>
  <si>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</si>
  <si>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</si>
  <si>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</si>
  <si>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</si>
  <si>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</si>
  <si>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</si>
  <si>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</si>
  <si>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</si>
  <si>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</si>
  <si>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</si>
  <si>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</si>
  <si>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</si>
  <si>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</si>
  <si>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</si>
  <si>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</si>
  <si>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</si>
  <si>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</si>
  <si>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</si>
  <si>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</si>
  <si>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</si>
  <si>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</si>
  <si>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</si>
  <si>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</si>
  <si>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</si>
  <si>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</si>
  <si>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</si>
  <si>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</si>
  <si>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</si>
  <si>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</si>
  <si>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</si>
  <si>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</si>
  <si>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</si>
  <si>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</si>
  <si>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</si>
  <si>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</si>
  <si>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</si>
  <si>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</si>
  <si>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</si>
  <si>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</si>
  <si>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</si>
  <si>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</si>
  <si>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</si>
  <si>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</si>
  <si>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</si>
  <si>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</si>
  <si>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</si>
  <si>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</si>
  <si>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</si>
  <si>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</si>
  <si>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</si>
  <si>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</si>
  <si>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</si>
  <si>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</si>
  <si>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</si>
  <si>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</si>
  <si>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</si>
  <si>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</si>
  <si>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</si>
  <si>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</si>
  <si>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</si>
  <si>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</si>
  <si>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</si>
  <si>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</si>
  <si>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</si>
  <si>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</si>
  <si>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</si>
  <si>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</si>
  <si>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</si>
  <si>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</si>
  <si>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</si>
  <si>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</si>
  <si>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</si>
  <si>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</si>
  <si>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</si>
  <si>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</si>
  <si>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</si>
  <si>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</si>
  <si>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</si>
  <si>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</si>
  <si>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</si>
  <si>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</si>
  <si>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</si>
  <si>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</si>
  <si>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</si>
  <si>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</si>
  <si>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</si>
  <si>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</si>
  <si>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</si>
  <si>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</si>
  <si>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</si>
  <si>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</si>
  <si>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</si>
  <si>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</si>
  <si>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</si>
  <si>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</si>
  <si>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</si>
  <si>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</si>
  <si>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</si>
  <si>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</si>
  <si>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</si>
  <si>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</si>
  <si>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</si>
  <si>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</si>
  <si>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</si>
  <si>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</si>
  <si>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</si>
  <si>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</si>
  <si>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</si>
  <si>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</si>
  <si>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</si>
  <si>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</si>
  <si>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</si>
  <si>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</si>
  <si>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</si>
  <si>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</si>
  <si>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</si>
  <si>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</si>
  <si>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</si>
  <si>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</si>
  <si>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</si>
  <si>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</si>
  <si>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</si>
  <si>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</si>
  <si>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</si>
  <si>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</si>
  <si>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</si>
  <si>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</si>
  <si>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</si>
  <si>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</si>
  <si>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</si>
  <si>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</si>
  <si>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</si>
  <si>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</si>
  <si>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</si>
  <si>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</si>
  <si>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</si>
  <si>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</si>
  <si>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</si>
  <si>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</si>
  <si>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</si>
  <si>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</si>
  <si>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</si>
  <si>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</si>
  <si>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</si>
  <si>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</si>
  <si>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</si>
  <si>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</si>
  <si>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</si>
  <si>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</si>
  <si>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</si>
  <si>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</si>
  <si>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</si>
  <si>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</si>
  <si>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</si>
  <si>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</si>
  <si>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</si>
  <si>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</si>
  <si>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</si>
  <si>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</si>
  <si>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</si>
  <si>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</si>
  <si>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</si>
  <si>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</si>
  <si>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</si>
  <si>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</si>
  <si>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</si>
  <si>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</si>
  <si>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</si>
  <si>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</si>
  <si>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</si>
  <si>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</si>
  <si>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</si>
  <si>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</si>
  <si>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</si>
  <si>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</si>
  <si>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</si>
  <si>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</si>
  <si>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</si>
  <si>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</si>
  <si>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</si>
  <si>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</si>
  <si>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</si>
  <si>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</si>
  <si>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</si>
  <si>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</si>
  <si>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</si>
  <si>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</si>
  <si>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</si>
  <si>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</si>
  <si>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</si>
  <si>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</si>
  <si>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</si>
  <si>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</si>
  <si>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</si>
  <si>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</si>
  <si>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</si>
  <si>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</si>
  <si>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</si>
  <si>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</si>
  <si>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</si>
  <si>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</si>
  <si>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</si>
  <si>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</si>
  <si>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</si>
  <si>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</si>
  <si>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</si>
  <si>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</si>
  <si>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</si>
  <si>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</si>
  <si>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</si>
  <si>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</si>
  <si>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</si>
  <si>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</si>
  <si>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</si>
  <si>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</si>
  <si>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</si>
  <si>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</si>
  <si>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</si>
  <si>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</si>
  <si>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</si>
  <si>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</si>
  <si>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</si>
  <si>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</si>
  <si>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</si>
  <si>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</si>
  <si>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</si>
  <si>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</si>
  <si>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</si>
  <si>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</si>
  <si>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</si>
  <si>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</si>
  <si>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</si>
  <si>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</si>
  <si>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</si>
  <si>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</si>
  <si>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</si>
  <si>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</si>
  <si>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</si>
  <si>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</si>
  <si>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</si>
  <si>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</si>
  <si>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</si>
  <si>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</si>
  <si>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</si>
  <si>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</si>
  <si>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</si>
  <si>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</si>
  <si>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</si>
  <si>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</si>
  <si>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</si>
  <si>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</si>
  <si>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</si>
  <si>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</si>
  <si>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</si>
  <si>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</si>
  <si>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</si>
  <si>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</si>
  <si>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</si>
  <si>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</si>
  <si>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</si>
  <si>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</si>
  <si>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</si>
  <si>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</si>
  <si>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</si>
  <si>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</si>
  <si>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</si>
  <si>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</si>
  <si>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</si>
  <si>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</si>
  <si>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</si>
  <si>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</si>
  <si>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</si>
  <si>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</si>
  <si>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</si>
  <si>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</si>
  <si>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</si>
  <si>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</si>
  <si>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</si>
  <si>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</si>
  <si>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</si>
  <si>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</si>
  <si>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</si>
  <si>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</si>
  <si>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</si>
  <si>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</si>
  <si>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</si>
  <si>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</si>
  <si>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</si>
  <si>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</si>
  <si>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</si>
  <si>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</si>
  <si>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</si>
  <si>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</si>
  <si>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</si>
  <si>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</si>
  <si>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</si>
  <si>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</si>
  <si>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</si>
  <si>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</si>
  <si>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</si>
  <si>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</si>
  <si>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</si>
  <si>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</si>
  <si>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</si>
  <si>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</si>
  <si>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</si>
  <si>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</si>
  <si>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</si>
  <si>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</si>
  <si>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</si>
  <si>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</si>
  <si>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</si>
  <si>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</si>
  <si>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</si>
  <si>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</si>
  <si>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</si>
  <si>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</si>
  <si>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</si>
  <si>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</si>
  <si>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</si>
  <si>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</si>
  <si>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</si>
  <si>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</si>
  <si>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</si>
  <si>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</si>
  <si>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</si>
  <si>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</si>
  <si>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</si>
  <si>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</si>
  <si>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</si>
  <si>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</si>
  <si>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</si>
  <si>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</si>
  <si>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</si>
  <si>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</si>
  <si>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</si>
  <si>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</si>
  <si>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</si>
  <si>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</si>
  <si>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</si>
  <si>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</si>
  <si>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</si>
  <si>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</si>
  <si>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</si>
  <si>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</si>
  <si>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</si>
  <si>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</si>
  <si>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</si>
  <si>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</si>
  <si>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</si>
  <si>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</si>
  <si>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</si>
  <si>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</si>
  <si>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</si>
  <si>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</si>
  <si>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</si>
  <si>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</si>
  <si>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</si>
  <si>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</si>
  <si>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</si>
  <si>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</si>
  <si>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</si>
  <si>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</si>
  <si>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</si>
  <si>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</si>
  <si>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</si>
  <si>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</si>
  <si>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</si>
  <si>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</si>
  <si>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</si>
  <si>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</si>
  <si>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</si>
  <si>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</si>
  <si>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</si>
  <si>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</si>
  <si>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</si>
  <si>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</si>
  <si>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</si>
  <si>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</si>
  <si>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</si>
  <si>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</si>
  <si>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</si>
  <si>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</si>
  <si>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</si>
  <si>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</si>
  <si>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</si>
  <si>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</si>
  <si>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</si>
  <si>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</si>
  <si>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</si>
  <si>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</si>
  <si>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</si>
  <si>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</si>
  <si>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</si>
  <si>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</si>
  <si>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</si>
  <si>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</si>
  <si>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</si>
  <si>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</si>
  <si>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</si>
  <si>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</si>
  <si>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</si>
  <si>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</si>
  <si>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</si>
  <si>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</si>
  <si>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</si>
  <si>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</si>
  <si>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</si>
  <si>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</si>
  <si>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</si>
  <si>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</si>
  <si>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</si>
  <si>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</si>
  <si>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</si>
  <si>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</si>
  <si>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</si>
  <si>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</si>
  <si>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</si>
  <si>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</si>
  <si>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</si>
  <si>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</si>
  <si>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</si>
  <si>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</si>
  <si>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</si>
  <si>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</si>
  <si>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</si>
  <si>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</si>
  <si>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</si>
  <si>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</si>
  <si>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</si>
  <si>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</si>
  <si>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</si>
  <si>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</si>
  <si>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</si>
  <si>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</si>
  <si>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</si>
  <si>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</si>
  <si>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</si>
  <si>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</si>
  <si>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</si>
  <si>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</si>
  <si>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</si>
  <si>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</si>
  <si>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</si>
  <si>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</si>
  <si>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</si>
  <si>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</si>
  <si>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</si>
  <si>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</si>
  <si>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</si>
  <si>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</si>
  <si>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</si>
  <si>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</si>
  <si>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</si>
  <si>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</si>
  <si>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</si>
  <si>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</si>
  <si>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</si>
  <si>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</si>
  <si>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</si>
  <si>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</si>
  <si>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</si>
  <si>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</si>
  <si>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</si>
  <si>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</si>
  <si>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</si>
  <si>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</si>
  <si>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</si>
  <si>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</si>
  <si>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</si>
  <si>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</si>
  <si>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</si>
  <si>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</si>
  <si>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</si>
  <si>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</si>
  <si>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</si>
  <si>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</si>
  <si>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</si>
  <si>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</si>
  <si>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</si>
  <si>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</si>
  <si>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</si>
  <si>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</si>
  <si>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</si>
  <si>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</si>
  <si>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</si>
  <si>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</si>
  <si>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</si>
  <si>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</si>
  <si>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</si>
  <si>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</si>
  <si>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</si>
  <si>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</si>
  <si>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</si>
  <si>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</si>
  <si>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</si>
  <si>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</si>
  <si>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</si>
  <si>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</si>
  <si>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</si>
  <si>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</si>
  <si>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</si>
  <si>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</si>
  <si>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</si>
  <si>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</si>
  <si>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</si>
  <si>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</si>
  <si>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</si>
  <si>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</si>
  <si>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</si>
  <si>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</si>
  <si>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</si>
  <si>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</si>
  <si>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</si>
  <si>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</si>
  <si>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</si>
  <si>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</si>
  <si>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</si>
  <si>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</si>
  <si>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</si>
  <si>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</si>
  <si>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</si>
  <si>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</si>
  <si>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</si>
  <si>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</si>
  <si>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</si>
  <si>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</si>
  <si>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</si>
  <si>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</si>
  <si>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</si>
  <si>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</si>
  <si>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</si>
  <si>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</si>
  <si>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</si>
  <si>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</si>
  <si>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</si>
  <si>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</si>
  <si>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</si>
  <si>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</si>
  <si>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</si>
  <si>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</si>
  <si>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</si>
  <si>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</si>
  <si>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</si>
  <si>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</si>
  <si>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</si>
  <si>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</si>
  <si>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</si>
  <si>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</si>
  <si>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</si>
  <si>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</si>
  <si>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</si>
  <si>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</si>
  <si>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</si>
  <si>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</si>
  <si>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</si>
  <si>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</si>
  <si>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</si>
  <si>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</si>
  <si>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</si>
  <si>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</si>
  <si>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</si>
  <si>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</si>
  <si>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</si>
  <si>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</si>
  <si>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</si>
  <si>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</si>
  <si>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</si>
  <si>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</si>
  <si>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</si>
  <si>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</si>
  <si>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</si>
  <si>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</si>
  <si>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</si>
  <si>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</si>
  <si>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</si>
  <si>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</si>
  <si>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</si>
  <si>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</si>
  <si>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</si>
  <si>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</si>
  <si>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</si>
  <si>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</si>
  <si>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</si>
  <si>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</si>
  <si>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</si>
  <si>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</si>
  <si>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</si>
  <si>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</si>
  <si>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</si>
  <si>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</si>
  <si>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</si>
  <si>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</si>
  <si>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</si>
  <si>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</si>
  <si>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</si>
  <si>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</si>
  <si>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</si>
  <si>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</si>
  <si>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</si>
  <si>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</si>
  <si>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</si>
  <si>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</si>
  <si>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</si>
  <si>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</si>
  <si>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</si>
  <si>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</si>
  <si>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</si>
  <si>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</si>
  <si>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</si>
  <si>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</si>
  <si>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</si>
  <si>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</si>
  <si>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</si>
  <si>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</si>
  <si>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</si>
  <si>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</si>
  <si>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</si>
  <si>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</si>
  <si>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</si>
  <si>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</si>
  <si>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</si>
  <si>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</si>
  <si>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</si>
  <si>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</si>
  <si>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</si>
  <si>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</si>
  <si>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</si>
  <si>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</si>
  <si>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</si>
  <si>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</si>
  <si>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</si>
  <si>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</si>
  <si>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</si>
  <si>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</si>
  <si>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</si>
  <si>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</si>
  <si>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</si>
  <si>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</si>
  <si>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</si>
  <si>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</si>
  <si>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</si>
  <si>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</si>
  <si>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</si>
  <si>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</si>
  <si>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</si>
  <si>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</si>
  <si>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</si>
  <si>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</si>
  <si>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</si>
  <si>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</si>
  <si>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</si>
  <si>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</si>
  <si>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</si>
  <si>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</si>
  <si>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</si>
  <si>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</si>
  <si>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</si>
  <si>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</si>
  <si>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</si>
  <si>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</si>
  <si>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</si>
  <si>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</si>
  <si>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</si>
  <si>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</si>
  <si>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</si>
  <si>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</si>
  <si>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</si>
  <si>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</si>
  <si>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</si>
  <si>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</si>
  <si>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</si>
  <si>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</si>
  <si>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</si>
  <si>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</si>
  <si>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</si>
  <si>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</si>
  <si>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</si>
  <si>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</si>
  <si>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</si>
  <si>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</si>
  <si>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</si>
  <si>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</si>
  <si>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</si>
  <si>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</si>
  <si>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</si>
  <si>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</si>
  <si>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</si>
  <si>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</si>
  <si>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</si>
  <si>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</si>
  <si>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</si>
  <si>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</si>
  <si>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</si>
  <si>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</si>
  <si>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</si>
  <si>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</si>
  <si>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</si>
  <si>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</si>
  <si>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</si>
  <si>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</si>
  <si>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</si>
  <si>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</si>
  <si>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</si>
  <si>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</si>
  <si>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</si>
  <si>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</si>
  <si>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</si>
  <si>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</si>
  <si>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</si>
  <si>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</si>
  <si>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</si>
  <si>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</si>
  <si>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</si>
  <si>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</si>
  <si>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</si>
  <si>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</si>
  <si>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</si>
  <si>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</si>
  <si>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</si>
  <si>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</si>
  <si>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</si>
  <si>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</si>
  <si>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</si>
  <si>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</si>
  <si>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</si>
  <si>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</si>
  <si>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</si>
  <si>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</si>
  <si>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</si>
  <si>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</si>
  <si>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</si>
  <si>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</si>
  <si>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</si>
  <si>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</si>
  <si>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</si>
  <si>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</si>
  <si>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</si>
  <si>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</si>
  <si>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</si>
  <si>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</si>
  <si>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</si>
  <si>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</si>
  <si>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</si>
  <si>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</si>
  <si>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</si>
  <si>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</si>
  <si>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</si>
  <si>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</si>
  <si>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</si>
  <si>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</si>
  <si>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</si>
  <si>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</si>
  <si>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</si>
  <si>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</si>
  <si>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</si>
  <si>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</si>
  <si>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</si>
  <si>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</si>
  <si>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</si>
  <si>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</si>
  <si>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</si>
  <si>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</si>
  <si>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</si>
  <si>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</si>
  <si>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</si>
  <si>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</si>
  <si>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</si>
  <si>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</si>
  <si>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</si>
  <si>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</si>
  <si>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</si>
  <si>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</si>
  <si>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</si>
  <si>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</si>
  <si>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</si>
  <si>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</si>
  <si>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</si>
  <si>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</si>
  <si>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</si>
  <si>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</si>
  <si>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</si>
  <si>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</si>
  <si>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</si>
  <si>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</si>
  <si>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</si>
  <si>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</si>
  <si>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</si>
  <si>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</si>
  <si>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</si>
  <si>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</si>
  <si>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</si>
  <si>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</si>
  <si>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</si>
  <si>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</si>
  <si>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</si>
  <si>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</si>
  <si>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</si>
  <si>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</si>
  <si>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</si>
  <si>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</si>
  <si>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</si>
  <si>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</si>
  <si>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</si>
  <si>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</si>
  <si>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</si>
  <si>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</si>
  <si>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</si>
  <si>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</si>
  <si>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</si>
  <si>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</si>
  <si>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</si>
  <si>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</si>
  <si>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</si>
  <si>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</si>
  <si>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</si>
  <si>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</si>
  <si>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</si>
  <si>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</si>
  <si>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</si>
  <si>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</si>
  <si>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</si>
  <si>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</si>
  <si>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</si>
  <si>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</si>
  <si>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</si>
  <si>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</si>
  <si>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</si>
  <si>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</si>
  <si>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</si>
  <si>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</si>
  <si>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</si>
  <si>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</si>
  <si>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</si>
  <si>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</si>
  <si>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</si>
  <si>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</si>
  <si>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</si>
  <si>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</si>
  <si>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</si>
  <si>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</si>
  <si>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</si>
  <si>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</si>
  <si>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</si>
  <si>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</si>
  <si>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</si>
  <si>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</si>
  <si>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</si>
  <si>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</si>
  <si>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</si>
  <si>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</si>
  <si>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</si>
  <si>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</si>
  <si>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</si>
  <si>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</si>
  <si>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</si>
  <si>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</si>
  <si>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</si>
  <si>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</si>
  <si>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</si>
  <si>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</si>
  <si>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</si>
  <si>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</si>
  <si>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</si>
  <si>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</si>
  <si>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</si>
  <si>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</si>
  <si>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</si>
  <si>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</si>
  <si>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</si>
  <si>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</si>
  <si>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</si>
  <si>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</si>
  <si>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</si>
  <si>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</si>
  <si>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</si>
  <si>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</si>
  <si>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</si>
  <si>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</si>
  <si>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</si>
  <si>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</si>
  <si>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</si>
  <si>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</si>
  <si>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</si>
  <si>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</si>
  <si>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</si>
  <si>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</si>
  <si>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</si>
  <si>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</si>
  <si>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</si>
  <si>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</si>
  <si>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</si>
  <si>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</si>
  <si>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</si>
  <si>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</si>
  <si>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</si>
  <si>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</si>
  <si>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</si>
  <si>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</si>
  <si>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</si>
  <si>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</si>
  <si>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</si>
  <si>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</si>
  <si>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</si>
  <si>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</si>
  <si>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</si>
  <si>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</si>
  <si>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</si>
  <si>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</si>
  <si>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</si>
  <si>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</si>
  <si>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</si>
  <si>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</si>
  <si>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</si>
  <si>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</si>
  <si>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</si>
  <si>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</si>
  <si>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</si>
  <si>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</si>
  <si>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</si>
  <si>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</si>
  <si>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</si>
  <si>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</si>
  <si>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</si>
  <si>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</si>
  <si>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</si>
  <si>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</si>
  <si>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</si>
  <si>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</si>
  <si>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</si>
  <si>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</si>
  <si>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</si>
  <si>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</si>
  <si>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</si>
  <si>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</si>
  <si>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</si>
  <si>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</si>
  <si>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</si>
  <si>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</si>
  <si>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</si>
  <si>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</si>
  <si>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</si>
  <si>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</si>
  <si>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</si>
  <si>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</si>
  <si>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</si>
  <si>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</si>
  <si>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</si>
  <si>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</si>
  <si>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</si>
  <si>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</si>
  <si>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</si>
  <si>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</si>
  <si>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</si>
  <si>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</si>
  <si>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</si>
  <si>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</si>
  <si>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</si>
  <si>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</si>
  <si>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</si>
  <si>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</si>
  <si>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</si>
  <si>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</si>
  <si>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</si>
  <si>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</si>
  <si>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</si>
  <si>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</si>
  <si>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</si>
  <si>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</si>
  <si>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</si>
  <si>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</si>
  <si>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</si>
  <si>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</si>
  <si>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</si>
  <si>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</si>
  <si>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</si>
  <si>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</si>
  <si>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</si>
  <si>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</si>
  <si>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</si>
  <si>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</si>
  <si>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</si>
  <si>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</si>
  <si>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</si>
  <si>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</si>
  <si>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</si>
  <si>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</si>
  <si>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</si>
  <si>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</si>
  <si>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</si>
  <si>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</si>
  <si>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</si>
  <si>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</si>
  <si>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</si>
  <si>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</si>
  <si>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</si>
  <si>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</si>
  <si>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</si>
  <si>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</si>
  <si>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</si>
  <si>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</si>
  <si>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</si>
  <si>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</si>
  <si>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</si>
  <si>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</si>
  <si>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</si>
  <si>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</si>
  <si>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</si>
  <si>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</si>
  <si>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</si>
  <si>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</si>
  <si>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</si>
  <si>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</si>
  <si>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</si>
  <si>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</si>
  <si>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</si>
  <si>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</si>
  <si>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</si>
  <si>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</si>
  <si>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</si>
  <si>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</si>
  <si>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</si>
  <si>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</si>
  <si>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</si>
  <si>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</si>
  <si>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</si>
  <si>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</si>
  <si>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</si>
  <si>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</si>
  <si>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</si>
  <si>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</si>
  <si>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</si>
  <si>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</si>
  <si>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</si>
  <si>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</si>
  <si>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</si>
  <si>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</si>
  <si>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</si>
  <si>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</si>
  <si>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</si>
  <si>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</si>
  <si>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</si>
  <si>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</si>
  <si>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</si>
  <si>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</si>
  <si>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</si>
  <si>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</si>
  <si>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</si>
  <si>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</si>
  <si>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</si>
  <si>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</si>
  <si>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</si>
  <si>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</si>
  <si>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</si>
  <si>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</si>
  <si>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</si>
  <si>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</si>
  <si>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</si>
  <si>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</si>
  <si>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</si>
  <si>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</si>
  <si>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</si>
  <si>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</si>
  <si>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</si>
  <si>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</si>
  <si>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</si>
  <si>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</si>
  <si>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</si>
  <si>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</si>
  <si>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</si>
  <si>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</si>
  <si>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</si>
  <si>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</si>
  <si>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</si>
  <si>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</si>
  <si>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</si>
  <si>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</si>
  <si>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</si>
  <si>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</si>
  <si>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</si>
  <si>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</si>
  <si>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</si>
  <si>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</si>
  <si>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</si>
  <si>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</si>
  <si>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</si>
  <si>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</si>
  <si>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</si>
  <si>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</si>
  <si>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</si>
  <si>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</si>
  <si>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</si>
  <si>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</si>
  <si>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</si>
  <si>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</si>
  <si>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</si>
  <si>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</si>
  <si>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</si>
  <si>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</si>
  <si>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</si>
  <si>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</si>
  <si>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</si>
  <si>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</si>
  <si>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</si>
  <si>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</si>
  <si>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</si>
  <si>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</si>
  <si>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</si>
  <si>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</si>
  <si>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</si>
  <si>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</si>
  <si>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</si>
  <si>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</si>
  <si>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</si>
  <si>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</si>
  <si>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</si>
  <si>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</si>
  <si>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</si>
  <si>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</si>
  <si>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</si>
  <si>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</si>
  <si>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</si>
  <si>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</si>
  <si>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</si>
  <si>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</si>
  <si>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</si>
  <si>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</si>
  <si>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</si>
  <si>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</si>
  <si>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</si>
  <si>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</si>
  <si>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</si>
  <si>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</si>
  <si>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</si>
  <si>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</si>
  <si>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</si>
  <si>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</si>
  <si>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</si>
  <si>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</si>
  <si>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</si>
  <si>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</si>
  <si>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</si>
  <si>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</si>
  <si>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</si>
  <si>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</si>
  <si>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</si>
  <si>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</si>
  <si>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</si>
  <si>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</si>
  <si>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</si>
  <si>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</si>
  <si>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</si>
  <si>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</si>
  <si>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</si>
  <si>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</si>
  <si>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</si>
  <si>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</si>
  <si>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</si>
  <si>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</si>
  <si>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</si>
  <si>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</si>
  <si>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</si>
  <si>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</si>
  <si>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</si>
  <si>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</si>
  <si>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</si>
  <si>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</si>
  <si>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</si>
  <si>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</si>
  <si>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</si>
  <si>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</si>
  <si>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</si>
  <si>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</si>
  <si>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</si>
  <si>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</si>
  <si>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</si>
  <si>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</si>
  <si>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</si>
  <si>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</si>
  <si>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</si>
  <si>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</si>
  <si>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</si>
  <si>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</si>
  <si>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</si>
  <si>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</si>
  <si>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</si>
  <si>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</si>
  <si>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</si>
  <si>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</si>
  <si>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</si>
  <si>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</si>
  <si>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</si>
  <si>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</si>
  <si>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</si>
  <si>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</si>
  <si>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</si>
  <si>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</si>
  <si>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</si>
  <si>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</si>
  <si>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</si>
  <si>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</si>
  <si>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</si>
  <si>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</si>
  <si>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</si>
  <si>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</si>
  <si>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</si>
  <si>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</si>
  <si>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</si>
  <si>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</si>
  <si>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</si>
  <si>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</si>
  <si>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</si>
  <si>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</si>
  <si>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</si>
  <si>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</si>
  <si>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</si>
  <si>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</si>
  <si>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</si>
  <si>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</si>
  <si>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</si>
  <si>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</si>
  <si>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</si>
  <si>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</si>
  <si>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</si>
  <si>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</si>
  <si>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</si>
  <si>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</si>
  <si>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</si>
  <si>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</si>
  <si>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</si>
  <si>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</si>
  <si>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</si>
  <si>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</si>
  <si>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</si>
  <si>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</si>
  <si>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</si>
  <si>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</si>
  <si>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</si>
  <si>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</si>
  <si>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</si>
  <si>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</si>
  <si>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</si>
  <si>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</si>
  <si>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</si>
  <si>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</si>
  <si>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</si>
  <si>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</si>
  <si>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</si>
  <si>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</si>
  <si>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</si>
  <si>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</si>
  <si>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</si>
  <si>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</si>
  <si>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</si>
  <si>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</si>
  <si>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</si>
  <si>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</si>
  <si>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</si>
  <si>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</si>
  <si>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</si>
  <si>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</si>
  <si>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</si>
  <si>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</si>
  <si>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</si>
  <si>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</si>
  <si>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</si>
  <si>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</si>
  <si>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</si>
  <si>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</si>
  <si>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</si>
  <si>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</si>
  <si>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</si>
  <si>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</si>
  <si>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</si>
  <si>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</si>
  <si>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</si>
  <si>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</si>
  <si>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</si>
  <si>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</si>
  <si>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</si>
  <si>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</si>
  <si>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</si>
  <si>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</si>
  <si>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</si>
  <si>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</si>
  <si>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</si>
  <si>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</si>
  <si>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</si>
  <si>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</si>
  <si>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</si>
  <si>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</si>
  <si>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</si>
  <si>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</si>
  <si>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</si>
  <si>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</si>
  <si>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</si>
  <si>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</si>
  <si>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</si>
  <si>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</si>
  <si>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</si>
  <si>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</si>
  <si>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</si>
  <si>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</si>
  <si>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</si>
  <si>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</si>
  <si>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</si>
  <si>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</si>
  <si>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</si>
  <si>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</si>
  <si>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</si>
  <si>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</si>
  <si>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</si>
  <si>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</si>
  <si>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</si>
  <si>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</si>
  <si>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</si>
  <si>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</si>
  <si>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</si>
  <si>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</si>
  <si>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</si>
  <si>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</si>
  <si>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</si>
  <si>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</si>
  <si>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</si>
  <si>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</si>
  <si>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</si>
  <si>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</si>
  <si>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</si>
  <si>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</si>
  <si>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</si>
  <si>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</si>
  <si>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</si>
  <si>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</si>
  <si>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</si>
  <si>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</si>
  <si>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</si>
  <si>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</si>
  <si>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</si>
  <si>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</si>
  <si>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</si>
  <si>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</si>
  <si>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</si>
  <si>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</si>
  <si>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</si>
  <si>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</si>
  <si>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</si>
  <si>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</si>
  <si>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</si>
  <si>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</si>
  <si>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</si>
  <si>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</si>
  <si>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</si>
  <si>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</si>
  <si>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</si>
  <si>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</si>
  <si>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</si>
  <si>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</si>
  <si>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</si>
  <si>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</si>
  <si>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</si>
  <si>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</si>
  <si>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</si>
  <si>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</si>
  <si>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</si>
  <si>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</si>
  <si>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</si>
  <si>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</si>
  <si>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</si>
  <si>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</si>
  <si>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</si>
  <si>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</si>
  <si>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</si>
  <si>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</si>
  <si>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</si>
  <si>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</si>
  <si>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</si>
  <si>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</si>
  <si>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</si>
  <si>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</si>
  <si>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</si>
  <si>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</si>
  <si>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</si>
  <si>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</si>
  <si>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</si>
  <si>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</si>
  <si>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</si>
  <si>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</si>
  <si>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</si>
  <si>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</si>
  <si>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</si>
  <si>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</si>
  <si>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</si>
  <si>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</si>
  <si>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</si>
  <si>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</si>
  <si>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</si>
  <si>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</si>
  <si>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</si>
  <si>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</si>
  <si>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</si>
  <si>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</si>
  <si>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</si>
  <si>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</si>
  <si>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</si>
  <si>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</si>
  <si>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</si>
  <si>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</si>
  <si>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</si>
  <si>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</si>
  <si>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</si>
  <si>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</si>
  <si>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</si>
  <si>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</si>
  <si>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</si>
  <si>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</si>
  <si>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</si>
  <si>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</si>
  <si>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</si>
  <si>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</si>
  <si>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</si>
  <si>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</si>
  <si>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</si>
  <si>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</si>
  <si>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</si>
  <si>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</si>
  <si>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</si>
  <si>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</si>
  <si>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</si>
  <si>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</si>
  <si>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</si>
  <si>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</si>
  <si>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</si>
  <si>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</si>
  <si>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</si>
  <si>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</si>
  <si>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</si>
  <si>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</si>
  <si>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</si>
  <si>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</si>
  <si>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</si>
  <si>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</si>
  <si>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</si>
  <si>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</si>
  <si>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</si>
  <si>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</si>
  <si>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</si>
  <si>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</si>
  <si>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</si>
  <si>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</si>
  <si>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</si>
  <si>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</si>
  <si>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</si>
  <si>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</si>
  <si>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</si>
  <si>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</si>
  <si>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</si>
  <si>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</si>
  <si>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</si>
  <si>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</si>
  <si>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</si>
  <si>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</si>
  <si>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</si>
  <si>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</si>
  <si>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</si>
  <si>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</si>
  <si>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</si>
  <si>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</si>
  <si>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</si>
  <si>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</si>
  <si>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</si>
  <si>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</si>
  <si>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</si>
  <si>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</si>
  <si>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</si>
  <si>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</si>
  <si>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</si>
  <si>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</si>
  <si>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</si>
  <si>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</si>
  <si>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</si>
  <si>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</si>
  <si>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</si>
  <si>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</si>
  <si>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</si>
  <si>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</si>
  <si>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</si>
  <si>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</si>
  <si>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</si>
  <si>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</si>
  <si>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</si>
  <si>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</si>
  <si>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</si>
  <si>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</si>
  <si>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</si>
  <si>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</si>
  <si>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</si>
  <si>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</si>
  <si>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</si>
  <si>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</si>
  <si>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</si>
  <si>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</si>
  <si>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</si>
  <si>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</si>
  <si>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</si>
  <si>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</si>
  <si>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</si>
  <si>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</si>
  <si>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</si>
  <si>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</si>
  <si>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</si>
  <si>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</si>
  <si>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</si>
  <si>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</si>
  <si>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</si>
  <si>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</si>
  <si>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</si>
  <si>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</si>
  <si>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</si>
  <si>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</si>
  <si>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</si>
  <si>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</si>
  <si>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</si>
  <si>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</si>
  <si>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</si>
  <si>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</si>
  <si>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</si>
  <si>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</si>
  <si>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</si>
  <si>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</si>
  <si>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</si>
  <si>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</si>
  <si>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</si>
  <si>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</si>
  <si>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</si>
  <si>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</si>
  <si>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</si>
  <si>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</si>
  <si>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</si>
  <si>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</si>
  <si>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</si>
  <si>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</si>
  <si>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</si>
  <si>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</si>
  <si>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</si>
  <si>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</si>
  <si>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</si>
  <si>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</si>
  <si>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</si>
  <si>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</si>
  <si>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</si>
  <si>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</si>
  <si>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</si>
  <si>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</si>
  <si>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</si>
  <si>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</si>
  <si>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</si>
  <si>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</si>
  <si>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</si>
  <si>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</si>
  <si>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</si>
  <si>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</si>
  <si>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</si>
  <si>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</si>
  <si>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</si>
  <si>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</si>
  <si>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</si>
  <si>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</si>
  <si>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</si>
  <si>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</si>
  <si>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</si>
  <si>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</si>
  <si>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</si>
  <si>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</si>
  <si>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</si>
  <si>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</si>
  <si>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</si>
  <si>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</si>
  <si>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</si>
  <si>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</si>
  <si>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</si>
  <si>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</si>
  <si>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</si>
  <si>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</si>
  <si>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</si>
  <si>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</si>
  <si>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</si>
  <si>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</si>
  <si>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</si>
  <si>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</si>
  <si>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</si>
  <si>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</si>
  <si>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</si>
  <si>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</si>
  <si>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</si>
  <si>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</si>
  <si>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</si>
  <si>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</si>
  <si>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</si>
  <si>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</si>
  <si>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</si>
  <si>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</si>
  <si>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</si>
  <si>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</si>
  <si>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</si>
  <si>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</si>
  <si>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</si>
  <si>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</si>
  <si>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</si>
  <si>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</si>
  <si>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</si>
  <si>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</si>
  <si>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</si>
  <si>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</si>
  <si>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</si>
  <si>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</si>
  <si>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</si>
  <si>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</si>
  <si>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</si>
  <si>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</si>
  <si>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</si>
  <si>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</si>
  <si>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</si>
  <si>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</si>
  <si>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</si>
  <si>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</si>
  <si>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</si>
  <si>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</si>
  <si>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</si>
  <si>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</si>
  <si>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</si>
  <si>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</si>
  <si>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</si>
  <si>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</si>
  <si>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</si>
  <si>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</si>
  <si>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</si>
  <si>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</si>
  <si>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</si>
  <si>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</si>
  <si>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</si>
  <si>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</si>
  <si>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</si>
  <si>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</si>
  <si>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</si>
  <si>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</si>
  <si>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</si>
  <si>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</si>
  <si>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</si>
  <si>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</si>
  <si>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</si>
  <si>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</si>
  <si>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</si>
  <si>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</si>
  <si>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</si>
  <si>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</si>
  <si>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</si>
  <si>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</si>
  <si>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</si>
  <si>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</si>
  <si>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</si>
  <si>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</si>
  <si>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</si>
  <si>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</si>
  <si>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</si>
  <si>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</si>
  <si>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</si>
  <si>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</si>
  <si>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</si>
  <si>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</si>
  <si>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</si>
  <si>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</si>
  <si>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</si>
  <si>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</si>
  <si>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</si>
  <si>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</si>
  <si>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</si>
  <si>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</si>
  <si>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</si>
  <si>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</si>
  <si>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</si>
  <si>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</si>
  <si>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</si>
  <si>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</si>
  <si>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</si>
  <si>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</si>
  <si>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</si>
  <si>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</si>
  <si>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</si>
  <si>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</si>
  <si>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</si>
  <si>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</si>
  <si>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</si>
  <si>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</si>
  <si>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</si>
  <si>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</si>
  <si>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</si>
  <si>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</si>
  <si>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</si>
  <si>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</si>
  <si>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</si>
  <si>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</si>
  <si>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</si>
  <si>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</si>
  <si>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</si>
  <si>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</si>
  <si>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</si>
  <si>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</si>
  <si>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</si>
  <si>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</si>
  <si>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</si>
  <si>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</si>
  <si>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</si>
  <si>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</si>
  <si>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</si>
  <si>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</si>
  <si>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</si>
  <si>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</si>
  <si>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</si>
  <si>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</si>
  <si>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</si>
  <si>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</si>
  <si>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</si>
  <si>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</si>
  <si>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</si>
  <si>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</si>
  <si>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</si>
  <si>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</si>
  <si>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</si>
  <si>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</si>
  <si>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</si>
  <si>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</si>
  <si>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</si>
  <si>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</si>
  <si>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</si>
  <si>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</si>
  <si>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</si>
  <si>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</si>
  <si>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</si>
  <si>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</si>
  <si>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</si>
  <si>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</si>
  <si>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</si>
  <si>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</si>
  <si>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</si>
  <si>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</si>
  <si>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</si>
  <si>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</si>
  <si>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</si>
  <si>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</si>
  <si>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</si>
  <si>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</si>
  <si>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</si>
  <si>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</si>
  <si>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</si>
  <si>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</si>
  <si>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</si>
  <si>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</si>
  <si>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</si>
  <si>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</si>
  <si>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</si>
  <si>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</si>
  <si>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</si>
  <si>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</si>
  <si>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</si>
  <si>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</si>
  <si>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</si>
  <si>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</si>
  <si>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</si>
  <si>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</si>
  <si>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</si>
  <si>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</si>
  <si>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</si>
  <si>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</si>
  <si>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</si>
  <si>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</si>
  <si>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</si>
  <si>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</si>
  <si>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</si>
  <si>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</si>
  <si>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</si>
  <si>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</si>
  <si>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</si>
  <si>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</si>
  <si>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</si>
  <si>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</si>
  <si>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</si>
  <si>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</si>
  <si>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</si>
  <si>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</si>
  <si>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</si>
  <si>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</si>
  <si>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</si>
  <si>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</si>
  <si>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</si>
  <si>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</si>
  <si>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</si>
  <si>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</si>
  <si>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</si>
  <si>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</si>
  <si>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</si>
  <si>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</si>
  <si>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</si>
  <si>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</si>
  <si>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</si>
  <si>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</si>
  <si>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</si>
  <si>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</si>
  <si>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</si>
  <si>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</si>
  <si>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</si>
  <si>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</si>
  <si>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</si>
  <si>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</si>
  <si>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</si>
  <si>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</si>
  <si>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</si>
  <si>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</si>
  <si>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</si>
  <si>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</si>
  <si>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</si>
  <si>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</si>
  <si>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</si>
  <si>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</si>
  <si>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</si>
  <si>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</si>
  <si>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</si>
  <si>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</si>
  <si>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</si>
  <si>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</si>
  <si>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</si>
  <si>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</si>
  <si>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</si>
  <si>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</si>
  <si>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</si>
  <si>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</si>
  <si>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</si>
  <si>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</si>
  <si>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</si>
  <si>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</si>
  <si>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</si>
  <si>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</si>
  <si>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</si>
  <si>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</si>
  <si>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</si>
  <si>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</si>
  <si>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</si>
  <si>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</si>
  <si>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</si>
  <si>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</si>
  <si>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</si>
  <si>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</si>
  <si>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</si>
  <si>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</si>
  <si>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</si>
  <si>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</si>
  <si>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</si>
  <si>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</si>
  <si>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</si>
  <si>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</si>
  <si>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</si>
  <si>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</si>
  <si>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</si>
  <si>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</si>
  <si>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</si>
  <si>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</si>
  <si>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</si>
  <si>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</si>
  <si>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</si>
  <si>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</si>
  <si>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</si>
  <si>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</si>
  <si>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</si>
  <si>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</si>
  <si>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</si>
  <si>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</si>
  <si>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</si>
  <si>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</si>
  <si>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</si>
  <si>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</si>
  <si>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</si>
  <si>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</si>
  <si>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</si>
  <si>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</si>
  <si>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</si>
  <si>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</si>
  <si>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</si>
  <si>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</si>
  <si>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</si>
  <si>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</si>
  <si>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</si>
  <si>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</si>
  <si>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</si>
  <si>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</si>
  <si>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</si>
  <si>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</si>
  <si>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</si>
  <si>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</si>
  <si>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</si>
  <si>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</si>
  <si>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</si>
  <si>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</si>
  <si>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</si>
  <si>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</si>
  <si>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</si>
  <si>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</si>
  <si>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</si>
  <si>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</si>
  <si>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</si>
  <si>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</si>
  <si>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</si>
  <si>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</si>
  <si>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</si>
  <si>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</si>
  <si>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</si>
  <si>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</si>
  <si>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</si>
  <si>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</si>
  <si>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</si>
  <si>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</si>
  <si>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</si>
  <si>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</si>
  <si>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</si>
  <si>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</si>
  <si>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</si>
  <si>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</si>
  <si>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</si>
  <si>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</si>
  <si>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</si>
  <si>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</si>
  <si>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</si>
  <si>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</si>
  <si>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</si>
  <si>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</si>
  <si>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</si>
  <si>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</si>
  <si>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</si>
  <si>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</si>
  <si>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</si>
  <si>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</si>
  <si>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</si>
  <si>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</si>
  <si>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</si>
  <si>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</si>
  <si>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</si>
  <si>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</si>
  <si>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</si>
  <si>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</si>
  <si>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</si>
  <si>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</si>
  <si>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</si>
  <si>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</si>
  <si>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</si>
  <si>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</si>
  <si>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</si>
  <si>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</si>
  <si>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</si>
  <si>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</si>
  <si>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</si>
  <si>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</si>
  <si>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</si>
  <si>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</si>
  <si>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</si>
  <si>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</si>
  <si>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</si>
  <si>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</si>
  <si>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</si>
  <si>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</si>
  <si>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</si>
  <si>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</si>
  <si>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</si>
  <si>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</si>
  <si>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</si>
  <si>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</si>
  <si>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</si>
  <si>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</si>
  <si>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</si>
  <si>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</si>
  <si>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</si>
  <si>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</si>
  <si>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</si>
  <si>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</si>
  <si>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</si>
  <si>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</si>
  <si>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</si>
  <si>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</si>
  <si>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</si>
  <si>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</si>
  <si>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</si>
  <si>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</si>
  <si>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</si>
  <si>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</si>
  <si>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</si>
  <si>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</si>
  <si>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</si>
  <si>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</si>
  <si>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</si>
  <si>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</si>
  <si>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</si>
  <si>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</si>
  <si>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</si>
  <si>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</si>
  <si>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</si>
  <si>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</si>
  <si>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</si>
  <si>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</si>
  <si>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</si>
  <si>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</si>
  <si>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</si>
  <si>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</si>
  <si>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</si>
  <si>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</si>
  <si>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</si>
  <si>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</si>
  <si>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</si>
  <si>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</si>
  <si>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</si>
  <si>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</si>
  <si>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</si>
  <si>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</si>
  <si>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</si>
  <si>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</si>
  <si>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</si>
  <si>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</si>
  <si>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</si>
  <si>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</si>
  <si>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</si>
  <si>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</si>
  <si>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</si>
  <si>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</si>
  <si>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</si>
  <si>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</si>
  <si>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</si>
  <si>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</si>
  <si>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</si>
  <si>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</si>
  <si>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</si>
  <si>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</si>
  <si>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</si>
  <si>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</si>
  <si>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</si>
  <si>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</si>
  <si>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</si>
  <si>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</si>
  <si>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</si>
  <si>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</si>
  <si>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</si>
  <si>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</si>
  <si>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</si>
  <si>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</si>
  <si>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</si>
  <si>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</si>
  <si>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</si>
  <si>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</si>
  <si>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</si>
  <si>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</si>
  <si>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</si>
  <si>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</si>
  <si>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</si>
  <si>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</si>
  <si>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</si>
  <si>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</si>
  <si>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</si>
  <si>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</si>
  <si>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</si>
  <si>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</si>
  <si>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</si>
  <si>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</si>
  <si>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</si>
  <si>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</si>
  <si>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</si>
  <si>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</si>
  <si>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</si>
  <si>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</si>
  <si>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</si>
  <si>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</si>
  <si>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</si>
  <si>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</si>
  <si>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</si>
  <si>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</si>
  <si>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</si>
  <si>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</si>
  <si>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</si>
  <si>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</si>
  <si>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</si>
  <si>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</si>
  <si>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</si>
  <si>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</si>
  <si>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</si>
  <si>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</si>
  <si>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</si>
  <si>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</si>
  <si>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</si>
  <si>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</si>
  <si>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</si>
  <si>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</si>
  <si>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</si>
  <si>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</si>
  <si>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</si>
  <si>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</si>
  <si>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</si>
  <si>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</si>
  <si>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</si>
  <si>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</si>
  <si>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</si>
  <si>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</si>
  <si>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</si>
  <si>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</si>
  <si>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</si>
  <si>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</si>
  <si>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</si>
  <si>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</si>
  <si>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</si>
  <si>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</si>
  <si>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</si>
  <si>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</si>
  <si>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</si>
  <si>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</si>
  <si>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</si>
  <si>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</si>
  <si>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</si>
  <si>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</si>
  <si>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</si>
  <si>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</si>
  <si>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</si>
  <si>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</si>
  <si>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</si>
  <si>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</si>
  <si>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</si>
  <si>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</si>
  <si>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</si>
  <si>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</si>
  <si>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</si>
  <si>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</si>
  <si>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</si>
  <si>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</si>
  <si>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</si>
  <si>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</si>
  <si>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</si>
  <si>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</si>
  <si>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</si>
  <si>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</si>
  <si>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</si>
  <si>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</si>
  <si>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</si>
  <si>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</si>
  <si>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</si>
  <si>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</si>
  <si>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</si>
  <si>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</si>
  <si>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</si>
  <si>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</si>
  <si>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</si>
  <si>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</si>
  <si>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</si>
  <si>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</si>
  <si>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</si>
  <si>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</si>
  <si>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</si>
  <si>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</si>
  <si>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</si>
  <si>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</si>
  <si>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</si>
  <si>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</si>
  <si>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</si>
  <si>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</si>
  <si>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</si>
  <si>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</si>
  <si>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</si>
  <si>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</si>
  <si>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</si>
  <si>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</si>
  <si>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</si>
  <si>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</si>
  <si>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</si>
  <si>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</si>
  <si>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</si>
  <si>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</si>
  <si>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</si>
  <si>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</si>
  <si>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</si>
  <si>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</si>
  <si>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</si>
  <si>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</si>
  <si>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</si>
  <si>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</si>
  <si>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</si>
  <si>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</si>
  <si>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</si>
  <si>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</si>
  <si>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</si>
  <si>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</si>
  <si>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</si>
  <si>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</si>
  <si>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</si>
  <si>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</si>
  <si>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</si>
  <si>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</si>
  <si>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</si>
  <si>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</si>
  <si>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</si>
  <si>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</si>
  <si>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</si>
  <si>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</si>
  <si>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</si>
  <si>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</si>
  <si>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</si>
  <si>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</si>
  <si>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</si>
  <si>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</si>
  <si>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</si>
  <si>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</si>
  <si>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</si>
  <si>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</si>
  <si>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</si>
  <si>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</si>
  <si>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</si>
  <si>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</si>
  <si>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</si>
  <si>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</si>
  <si>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</si>
  <si>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</si>
  <si>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</si>
  <si>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</si>
  <si>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</si>
  <si>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</si>
  <si>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</si>
  <si>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</si>
  <si>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</si>
  <si>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</si>
  <si>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</si>
  <si>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</si>
  <si>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</si>
  <si>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</si>
  <si>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</si>
  <si>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</si>
  <si>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</si>
  <si>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</si>
  <si>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</si>
  <si>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</si>
  <si>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</si>
  <si>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</si>
  <si>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</si>
  <si>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</si>
  <si>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</si>
  <si>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</si>
  <si>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</si>
  <si>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</si>
  <si>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</si>
  <si>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</si>
  <si>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</si>
  <si>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</si>
  <si>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</si>
  <si>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</si>
  <si>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</si>
  <si>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</si>
  <si>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</si>
  <si>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</si>
  <si>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</si>
  <si>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</si>
  <si>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</si>
  <si>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</si>
  <si>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</si>
  <si>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</si>
  <si>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</si>
  <si>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</si>
  <si>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</si>
  <si>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</si>
  <si>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</si>
  <si>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</si>
  <si>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</si>
  <si>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</si>
  <si>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</si>
  <si>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</si>
  <si>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</si>
  <si>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</si>
  <si>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</si>
  <si>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</si>
  <si>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</si>
  <si>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</si>
  <si>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</si>
  <si>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</si>
  <si>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</si>
  <si>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</si>
  <si>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</si>
  <si>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</si>
  <si>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</si>
  <si>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</si>
  <si>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</si>
  <si>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</si>
  <si>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</si>
  <si>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</si>
  <si>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</si>
  <si>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</si>
  <si>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</si>
  <si>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</si>
  <si>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</si>
  <si>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</si>
  <si>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</si>
  <si>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</si>
  <si>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</si>
  <si>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</si>
  <si>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</si>
  <si>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</si>
  <si>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</si>
  <si>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</si>
  <si>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</si>
  <si>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</si>
  <si>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</si>
  <si>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</si>
  <si>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</si>
  <si>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</si>
  <si>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</si>
  <si>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</si>
  <si>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</si>
  <si>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</si>
  <si>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</si>
  <si>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</si>
  <si>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</si>
  <si>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</si>
  <si>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</si>
  <si>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</si>
  <si>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</si>
  <si>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</si>
  <si>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</si>
  <si>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</si>
  <si>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</si>
  <si>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</si>
  <si>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</si>
  <si>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</si>
  <si>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</si>
  <si>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</si>
  <si>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</si>
  <si>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</si>
  <si>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</si>
  <si>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</si>
  <si>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</si>
  <si>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</si>
  <si>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</si>
  <si>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</si>
  <si>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</si>
  <si>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</si>
  <si>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</si>
  <si>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</si>
  <si>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</si>
  <si>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</si>
  <si>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</si>
  <si>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</si>
  <si>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</si>
  <si>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</si>
  <si>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</si>
  <si>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</si>
  <si>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</si>
  <si>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</si>
  <si>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</si>
  <si>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</si>
  <si>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</si>
  <si>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</si>
  <si>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</si>
  <si>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</si>
  <si>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</si>
  <si>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</si>
  <si>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</si>
  <si>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</si>
  <si>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</si>
  <si>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</si>
  <si>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</si>
  <si>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</si>
  <si>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</si>
  <si>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</si>
  <si>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</si>
  <si>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</si>
  <si>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</si>
  <si>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</si>
  <si>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</si>
  <si>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</si>
  <si>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</si>
  <si>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</si>
  <si>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</si>
  <si>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</si>
  <si>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</si>
  <si>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</si>
  <si>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</si>
  <si>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</si>
  <si>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</si>
  <si>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</si>
  <si>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</si>
  <si>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</si>
  <si>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</si>
  <si>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</si>
  <si>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</si>
  <si>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</si>
  <si>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</si>
  <si>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</si>
  <si>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</si>
  <si>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</si>
  <si>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</si>
  <si>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</si>
  <si>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</si>
  <si>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</si>
  <si>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</si>
  <si>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</si>
  <si>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</si>
  <si>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</si>
  <si>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</si>
  <si>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</si>
  <si>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</si>
  <si>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</si>
  <si>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</si>
  <si>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</si>
  <si>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</si>
  <si>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</si>
  <si>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</si>
  <si>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</si>
  <si>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</si>
  <si>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</si>
  <si>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</si>
  <si>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</si>
  <si>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</si>
  <si>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</si>
  <si>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</si>
  <si>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</si>
  <si>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</si>
  <si>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</si>
  <si>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</si>
  <si>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</si>
  <si>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</si>
  <si>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</si>
  <si>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</si>
  <si>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</si>
  <si>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</si>
  <si>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</si>
  <si>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</si>
  <si>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</si>
  <si>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</si>
  <si>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</si>
  <si>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</si>
  <si>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</si>
  <si>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</si>
  <si>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</si>
  <si>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</si>
  <si>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</si>
  <si>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</si>
  <si>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</si>
  <si>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</si>
  <si>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</si>
  <si>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</si>
  <si>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</si>
  <si>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</si>
  <si>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</si>
  <si>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</si>
  <si>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</si>
  <si>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</si>
  <si>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</si>
  <si>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</si>
  <si>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</si>
  <si>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</si>
  <si>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</si>
  <si>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</si>
  <si>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</si>
  <si>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</si>
  <si>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</si>
  <si>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</si>
  <si>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</si>
  <si>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</si>
  <si>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</si>
  <si>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</si>
  <si>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</si>
  <si>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</si>
  <si>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</si>
  <si>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</si>
  <si>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</si>
  <si>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</si>
  <si>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</si>
  <si>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</si>
  <si>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</si>
  <si>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</si>
  <si>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</si>
  <si>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</si>
  <si>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</si>
  <si>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</si>
  <si>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</si>
  <si>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</si>
  <si>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</si>
  <si>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</si>
  <si>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</si>
  <si>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</si>
  <si>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</si>
  <si>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</si>
  <si>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</si>
  <si>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</si>
  <si>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</si>
  <si>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</si>
  <si>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</si>
  <si>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</si>
  <si>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</si>
  <si>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</si>
  <si>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</si>
  <si>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</si>
  <si>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</si>
  <si>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</si>
  <si>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</si>
  <si>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</si>
  <si>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</si>
  <si>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</si>
  <si>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</si>
  <si>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</si>
  <si>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</si>
  <si>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</si>
  <si>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</si>
  <si>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</si>
  <si>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</si>
  <si>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</si>
  <si>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</si>
  <si>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</si>
  <si>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</si>
  <si>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</si>
  <si>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</si>
  <si>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</si>
  <si>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</si>
  <si>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</si>
  <si>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</si>
  <si>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</si>
  <si>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</si>
  <si>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</si>
  <si>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</si>
  <si>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</si>
  <si>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</si>
  <si>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</si>
  <si>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</si>
  <si>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</si>
  <si>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</si>
  <si>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</si>
  <si>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</si>
  <si>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</si>
  <si>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</si>
  <si>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</si>
  <si>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</si>
  <si>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</si>
  <si>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</si>
  <si>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</si>
  <si>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</si>
  <si>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</si>
  <si>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</si>
  <si>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</si>
  <si>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</si>
  <si>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</si>
  <si>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</si>
  <si>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</si>
  <si>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</si>
  <si>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</si>
  <si>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</si>
  <si>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</si>
  <si>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</si>
  <si>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</si>
  <si>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</si>
  <si>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</si>
  <si>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</si>
  <si>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</si>
  <si>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</si>
  <si>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</si>
  <si>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</si>
  <si>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</si>
  <si>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</si>
  <si>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</si>
  <si>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</si>
  <si>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</si>
  <si>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</si>
  <si>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</si>
  <si>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</si>
  <si>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</si>
  <si>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</si>
  <si>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</si>
  <si>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</si>
  <si>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</si>
  <si>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</si>
  <si>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</si>
  <si>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</si>
  <si>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</si>
  <si>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</si>
  <si>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</si>
  <si>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</si>
  <si>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</si>
  <si>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</si>
  <si>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</si>
  <si>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</si>
  <si>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</si>
  <si>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</si>
  <si>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</si>
  <si>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</si>
  <si>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</si>
  <si>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</si>
  <si>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</si>
  <si>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</si>
  <si>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</si>
  <si>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</si>
  <si>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</si>
  <si>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</si>
  <si>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</si>
  <si>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</si>
  <si>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</si>
  <si>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</si>
  <si>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</si>
  <si>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</si>
  <si>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</si>
  <si>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</si>
  <si>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</si>
  <si>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</si>
  <si>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</si>
  <si>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</si>
  <si>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</si>
  <si>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</si>
  <si>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</si>
  <si>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</si>
  <si>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</si>
  <si>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</si>
  <si>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</si>
  <si>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</si>
  <si>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</si>
  <si>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</si>
  <si>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</si>
  <si>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</si>
  <si>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</si>
  <si>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</si>
  <si>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</si>
  <si>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</si>
  <si>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</si>
  <si>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</si>
  <si>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</si>
  <si>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</si>
  <si>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</si>
  <si>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</si>
  <si>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</si>
  <si>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</si>
  <si>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</si>
  <si>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</si>
  <si>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</si>
  <si>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</si>
  <si>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</si>
  <si>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</si>
  <si>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</si>
  <si>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</si>
  <si>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</si>
  <si>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</si>
  <si>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</si>
  <si>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</si>
  <si>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</si>
  <si>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</si>
  <si>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</si>
  <si>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</si>
  <si>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</si>
  <si>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</si>
  <si>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</si>
  <si>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</si>
  <si>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</si>
  <si>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</si>
  <si>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</si>
  <si>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</si>
  <si>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</si>
  <si>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</si>
  <si>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</si>
  <si>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</si>
  <si>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</si>
  <si>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</si>
  <si>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</si>
  <si>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</si>
  <si>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</si>
  <si>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</si>
  <si>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</si>
  <si>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</si>
  <si>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</si>
  <si>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</si>
  <si>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</si>
  <si>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</si>
  <si>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</si>
  <si>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</si>
  <si>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</si>
  <si>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</si>
  <si>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</si>
  <si>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</si>
  <si>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</si>
  <si>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</si>
  <si>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</si>
  <si>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</si>
  <si>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</si>
  <si>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</si>
  <si>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</si>
  <si>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</si>
  <si>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</si>
  <si>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</si>
  <si>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</si>
  <si>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</si>
  <si>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</si>
  <si>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</si>
  <si>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</si>
  <si>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</si>
  <si>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</si>
  <si>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</si>
  <si>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</si>
  <si>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</si>
  <si>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</si>
  <si>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</si>
  <si>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</si>
  <si>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</si>
  <si>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</si>
  <si>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</si>
  <si>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</si>
  <si>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</si>
  <si>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</si>
  <si>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</si>
  <si>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</si>
  <si>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</si>
  <si>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</si>
  <si>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</si>
  <si>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</si>
  <si>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</si>
  <si>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</si>
  <si>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</si>
  <si>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</si>
  <si>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</si>
  <si>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</si>
  <si>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</si>
  <si>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</si>
  <si>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</si>
  <si>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</si>
  <si>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</si>
  <si>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</si>
  <si>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</si>
  <si>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</si>
  <si>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</si>
  <si>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</si>
  <si>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</si>
  <si>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</si>
  <si>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</si>
  <si>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</si>
  <si>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</si>
  <si>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</si>
  <si>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</si>
  <si>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</si>
  <si>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</si>
  <si>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</si>
  <si>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</si>
  <si>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</si>
  <si>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</si>
  <si>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</si>
  <si>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</si>
  <si>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</si>
  <si>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</si>
  <si>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</si>
  <si>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</si>
  <si>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</si>
  <si>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</si>
  <si>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</si>
  <si>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</si>
  <si>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</si>
  <si>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</si>
  <si>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</si>
  <si>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</si>
  <si>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</si>
  <si>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</si>
  <si>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</si>
  <si>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</si>
  <si>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</si>
  <si>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</si>
  <si>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</si>
  <si>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</si>
  <si>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</si>
  <si>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</si>
  <si>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</si>
  <si>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</si>
  <si>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</si>
  <si>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</si>
  <si>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</si>
  <si>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</si>
  <si>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</si>
  <si>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</si>
  <si>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</si>
  <si>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</si>
  <si>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</si>
  <si>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</si>
  <si>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</si>
  <si>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</si>
  <si>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</si>
  <si>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</si>
  <si>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</si>
  <si>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</si>
  <si>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</si>
  <si>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</si>
  <si>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</si>
  <si>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</si>
  <si>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</si>
  <si>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</si>
  <si>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</si>
  <si>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</si>
  <si>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</si>
  <si>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</si>
  <si>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</si>
  <si>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</si>
  <si>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</si>
  <si>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</si>
  <si>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</si>
  <si>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</si>
  <si>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</si>
  <si>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</si>
  <si>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</si>
  <si>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</si>
  <si>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</si>
  <si>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</si>
  <si>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</si>
  <si>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</si>
  <si>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</si>
  <si>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</si>
  <si>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</si>
  <si>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</si>
  <si>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</si>
  <si>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</si>
  <si>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</si>
  <si>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</si>
  <si>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</si>
  <si>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</si>
  <si>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</si>
  <si>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</si>
  <si>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</si>
  <si>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</si>
  <si>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</si>
  <si>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</si>
  <si>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</si>
  <si>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</si>
  <si>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</si>
  <si>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</si>
  <si>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</si>
  <si>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</si>
  <si>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</si>
  <si>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</si>
  <si>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</si>
  <si>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</si>
  <si>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</si>
  <si>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</si>
  <si>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</si>
  <si>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</si>
  <si>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</si>
  <si>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</si>
  <si>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</si>
  <si>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</si>
  <si>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</si>
  <si>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</si>
  <si>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</si>
  <si>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</si>
  <si>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</si>
  <si>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</si>
  <si>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</si>
  <si>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</si>
  <si>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</si>
  <si>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</si>
  <si>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</si>
  <si>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</si>
  <si>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</si>
  <si>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</si>
  <si>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</si>
  <si>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</si>
  <si>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</si>
  <si>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</si>
  <si>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</si>
  <si>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</si>
  <si>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</si>
  <si>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</si>
  <si>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</si>
  <si>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</si>
  <si>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</si>
  <si>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</si>
  <si>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</si>
  <si>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</si>
  <si>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</si>
  <si>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</si>
  <si>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</si>
  <si>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</si>
  <si>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</si>
  <si>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</si>
  <si>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</si>
  <si>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</si>
  <si>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</si>
  <si>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</si>
  <si>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</si>
  <si>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</si>
  <si>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</si>
  <si>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</si>
  <si>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</si>
  <si>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</si>
  <si>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</si>
  <si>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</si>
  <si>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</si>
  <si>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</si>
  <si>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</si>
  <si>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</si>
  <si>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</si>
  <si>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</si>
  <si>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</si>
  <si>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</si>
  <si>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</si>
  <si>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</si>
  <si>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</si>
  <si>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</si>
  <si>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</si>
  <si>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</si>
  <si>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</si>
  <si>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</si>
  <si>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</si>
  <si>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</si>
  <si>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</si>
  <si>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</si>
  <si>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</si>
  <si>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</si>
  <si>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</si>
  <si>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</si>
  <si>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</si>
  <si>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</si>
  <si>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</si>
  <si>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</si>
  <si>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</si>
  <si>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</si>
  <si>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</si>
  <si>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</si>
  <si>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</si>
  <si>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</si>
  <si>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</si>
  <si>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</si>
  <si>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</si>
  <si>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</si>
  <si>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</si>
  <si>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</si>
  <si>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</si>
  <si>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</si>
  <si>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</si>
  <si>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</si>
  <si>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</si>
  <si>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</si>
  <si>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</si>
  <si>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</si>
  <si>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</si>
  <si>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</si>
  <si>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</si>
  <si>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</si>
  <si>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</si>
  <si>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</si>
  <si>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</si>
  <si>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</si>
  <si>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</si>
  <si>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</si>
  <si>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</si>
  <si>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</si>
  <si>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</si>
  <si>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</si>
  <si>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</si>
  <si>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</si>
  <si>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</si>
  <si>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</si>
  <si>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</si>
  <si>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</si>
  <si>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</si>
  <si>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</si>
  <si>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</si>
  <si>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</si>
  <si>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</si>
  <si>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</si>
  <si>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</si>
  <si>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</si>
  <si>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</si>
  <si>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</si>
  <si>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</si>
  <si>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</si>
  <si>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</si>
  <si>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</si>
  <si>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</si>
  <si>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</si>
  <si>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</si>
  <si>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</si>
  <si>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</si>
  <si>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</si>
  <si>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</si>
  <si>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</si>
  <si>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</si>
  <si>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</si>
  <si>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</si>
  <si>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</si>
  <si>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</si>
  <si>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</si>
  <si>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</si>
  <si>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</si>
  <si>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</si>
  <si>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</si>
  <si>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</si>
  <si>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</si>
  <si>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</si>
  <si>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</si>
  <si>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</si>
  <si>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</si>
  <si>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</si>
  <si>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</si>
  <si>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</si>
  <si>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</si>
  <si>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</si>
  <si>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</si>
  <si>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</si>
  <si>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</si>
  <si>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</si>
  <si>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</si>
  <si>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</si>
  <si>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</si>
  <si>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</si>
  <si>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</si>
  <si>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</si>
  <si>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</si>
  <si>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</si>
  <si>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</si>
  <si>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</si>
  <si>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</si>
  <si>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</si>
  <si>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</si>
  <si>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</si>
  <si>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</si>
  <si>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</si>
  <si>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</si>
  <si>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</si>
  <si>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</si>
  <si>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</si>
  <si>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</si>
  <si>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</si>
  <si>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</si>
  <si>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</si>
  <si>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</si>
  <si>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</si>
  <si>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</si>
  <si>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</si>
  <si>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</si>
  <si>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</si>
  <si>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</si>
  <si>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</si>
  <si>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</si>
  <si>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</si>
  <si>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</si>
  <si>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</si>
  <si>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</si>
  <si>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</si>
  <si>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</si>
  <si>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</si>
  <si>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</si>
  <si>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</si>
  <si>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</si>
  <si>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</si>
  <si>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</si>
  <si>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</si>
  <si>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</si>
  <si>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</si>
  <si>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</si>
  <si>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</si>
  <si>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</si>
  <si>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</si>
  <si>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</si>
  <si>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</si>
  <si>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</si>
  <si>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</si>
  <si>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</si>
  <si>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</si>
  <si>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</si>
  <si>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</si>
  <si>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</si>
  <si>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</si>
  <si>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</si>
  <si>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</si>
  <si>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</si>
  <si>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</si>
  <si>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</si>
  <si>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</si>
  <si>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</si>
  <si>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</si>
  <si>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</si>
  <si>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</si>
  <si>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</si>
  <si>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</si>
  <si>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</si>
  <si>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</si>
  <si>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</si>
  <si>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</si>
  <si>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</si>
  <si>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</si>
  <si>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</si>
  <si>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</si>
  <si>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</si>
  <si>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</si>
  <si>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</si>
  <si>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</si>
  <si>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</si>
  <si>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</si>
  <si>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</si>
  <si>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</si>
  <si>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</si>
  <si>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</si>
  <si>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</si>
  <si>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</si>
  <si>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</si>
  <si>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</si>
  <si>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</si>
  <si>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</si>
  <si>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</si>
  <si>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</si>
  <si>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</si>
  <si>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</si>
  <si>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</si>
  <si>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</si>
  <si>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</si>
  <si>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</si>
  <si>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</si>
  <si>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</si>
  <si>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</si>
  <si>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</si>
  <si>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</si>
  <si>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</si>
  <si>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</si>
  <si>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</si>
  <si>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</si>
  <si>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</si>
  <si>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</si>
  <si>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</si>
  <si>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</si>
  <si>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</si>
  <si>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</si>
  <si>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</si>
  <si>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</si>
  <si>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</si>
  <si>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</si>
  <si>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</si>
  <si>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</si>
  <si>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</si>
  <si>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</si>
  <si>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</si>
  <si>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</si>
  <si>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</si>
  <si>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</si>
  <si>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</si>
  <si>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</si>
  <si>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</si>
  <si>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</si>
  <si>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</si>
  <si>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</si>
  <si>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</si>
  <si>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</si>
  <si>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</si>
  <si>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</si>
  <si>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</si>
  <si>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</si>
  <si>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</si>
  <si>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</si>
  <si>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</si>
  <si>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</si>
  <si>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</si>
  <si>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</si>
  <si>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</si>
  <si>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</si>
  <si>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</si>
  <si>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</si>
  <si>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</si>
  <si>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</si>
  <si>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</si>
  <si>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</si>
  <si>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</si>
  <si>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</si>
  <si>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</si>
  <si>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</si>
  <si>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</si>
  <si>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</si>
  <si>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</si>
  <si>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</si>
  <si>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</si>
  <si>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</si>
  <si>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</si>
  <si>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</si>
  <si>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</si>
  <si>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</si>
  <si>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</si>
  <si>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</si>
  <si>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</si>
  <si>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</si>
  <si>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</si>
  <si>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</si>
  <si>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</si>
  <si>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</si>
  <si>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</si>
  <si>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</si>
  <si>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</si>
  <si>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</si>
  <si>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</si>
  <si>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</si>
  <si>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</si>
  <si>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</si>
  <si>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</si>
  <si>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</si>
  <si>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</si>
  <si>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</si>
  <si>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</si>
  <si>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</si>
  <si>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</si>
  <si>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</si>
  <si>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</si>
  <si>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</si>
  <si>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</si>
  <si>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</si>
  <si>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</si>
  <si>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</si>
  <si>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</si>
  <si>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</si>
  <si>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</si>
  <si>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</si>
  <si>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</si>
  <si>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</si>
  <si>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</si>
  <si>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</si>
  <si>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</si>
  <si>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</si>
  <si>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</si>
  <si>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</si>
  <si>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</si>
  <si>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</si>
  <si>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</si>
  <si>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</si>
  <si>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</si>
  <si>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</si>
  <si>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</si>
  <si>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</si>
  <si>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</si>
  <si>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</si>
  <si>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</si>
  <si>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</si>
  <si>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</si>
  <si>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</si>
  <si>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</si>
  <si>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</si>
  <si>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</si>
  <si>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</si>
  <si>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</si>
  <si>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</si>
  <si>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</si>
  <si>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</si>
  <si>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</si>
  <si>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</si>
  <si>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</si>
  <si>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</si>
  <si>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</si>
  <si>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</si>
  <si>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</si>
  <si>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</si>
  <si>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</si>
  <si>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</si>
  <si>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</si>
  <si>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</si>
  <si>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</si>
  <si>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</si>
  <si>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</si>
  <si>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</si>
  <si>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</si>
  <si>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</si>
  <si>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</si>
  <si>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</si>
  <si>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</si>
  <si>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</si>
  <si>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</si>
  <si>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</si>
  <si>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</si>
  <si>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</si>
  <si>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</si>
  <si>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</si>
  <si>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</si>
  <si>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</si>
  <si>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</si>
  <si>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</si>
  <si>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</si>
  <si>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</si>
  <si>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</si>
  <si>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</si>
  <si>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</si>
  <si>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</si>
  <si>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</si>
  <si>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</si>
  <si>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</si>
  <si>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</si>
  <si>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</si>
  <si>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</si>
  <si>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</si>
  <si>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</si>
  <si>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</si>
  <si>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</si>
  <si>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</si>
  <si>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</si>
  <si>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</si>
  <si>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</si>
  <si>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</si>
  <si>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</si>
  <si>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</si>
  <si>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</si>
  <si>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</si>
  <si>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</si>
  <si>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</si>
  <si>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</si>
  <si>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</si>
  <si>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</si>
  <si>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</si>
  <si>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</si>
  <si>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</si>
  <si>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</si>
  <si>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</si>
  <si>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</si>
  <si>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</si>
  <si>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</si>
  <si>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</si>
  <si>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</si>
  <si>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</si>
  <si>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</si>
  <si>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</si>
  <si>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</si>
  <si>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</si>
  <si>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</si>
  <si>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</si>
  <si>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</si>
  <si>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</si>
  <si>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</si>
  <si>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</si>
  <si>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</si>
  <si>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</si>
  <si>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</si>
  <si>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</si>
  <si>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</si>
  <si>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</si>
  <si>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</si>
  <si>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</si>
  <si>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</si>
  <si>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</si>
  <si>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</si>
  <si>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</si>
  <si>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</si>
  <si>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</si>
  <si>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</si>
  <si>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</si>
  <si>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</si>
  <si>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</si>
  <si>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</si>
  <si>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</si>
  <si>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</si>
  <si>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</si>
  <si>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</si>
  <si>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</si>
  <si>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</si>
  <si>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</si>
  <si>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</si>
  <si>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</si>
  <si>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</si>
  <si>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</si>
  <si>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</si>
  <si>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</si>
  <si>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</si>
  <si>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</si>
  <si>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</si>
  <si>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</si>
  <si>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</si>
  <si>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</si>
  <si>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</si>
  <si>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</si>
  <si>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</si>
  <si>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</si>
  <si>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</si>
  <si>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</si>
  <si>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</si>
  <si>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</si>
  <si>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</si>
  <si>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</si>
  <si>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</si>
  <si>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</si>
  <si>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</si>
  <si>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</si>
  <si>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</si>
  <si>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</si>
  <si>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</si>
  <si>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</si>
  <si>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</si>
  <si>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</si>
  <si>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</si>
  <si>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</si>
  <si>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</si>
  <si>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</si>
  <si>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</si>
  <si>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</si>
  <si>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</si>
  <si>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</si>
  <si>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</si>
  <si>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</si>
  <si>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</si>
  <si>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</si>
  <si>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</si>
  <si>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</si>
  <si>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</si>
  <si>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</si>
  <si>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</si>
  <si>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</si>
  <si>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</si>
  <si>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</si>
  <si>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</si>
  <si>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</si>
  <si>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</si>
  <si>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</si>
  <si>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</si>
  <si>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</si>
  <si>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</si>
  <si>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</si>
  <si>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</si>
  <si>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</si>
  <si>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</si>
  <si>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</si>
  <si>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</si>
  <si>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</si>
  <si>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</si>
  <si>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</si>
  <si>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</si>
  <si>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</si>
  <si>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</si>
  <si>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</si>
  <si>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</si>
  <si>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</si>
  <si>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</si>
  <si>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</si>
  <si>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</si>
  <si>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</si>
  <si>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</si>
  <si>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</si>
  <si>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</si>
  <si>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</si>
  <si>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</si>
  <si>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</si>
  <si>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</si>
  <si>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</si>
  <si>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</si>
  <si>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</si>
  <si>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</si>
  <si>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</si>
  <si>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</si>
  <si>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</si>
  <si>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</si>
  <si>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</si>
  <si>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</si>
  <si>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</si>
  <si>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</si>
  <si>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</si>
  <si>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</si>
  <si>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</si>
  <si>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</si>
  <si>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</si>
  <si>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</si>
  <si>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</si>
  <si>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</si>
  <si>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</si>
  <si>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</si>
  <si>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</si>
  <si>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</si>
  <si>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</si>
  <si>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</si>
  <si>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</si>
  <si>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</si>
  <si>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</si>
  <si>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</si>
  <si>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</si>
  <si>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</si>
  <si>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</si>
  <si>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</si>
  <si>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</si>
  <si>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</si>
  <si>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</si>
  <si>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</si>
  <si>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</si>
  <si>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</si>
  <si>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</si>
  <si>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</si>
  <si>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</si>
  <si>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</si>
  <si>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</si>
  <si>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</si>
  <si>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</si>
  <si>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</si>
  <si>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</si>
  <si>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</si>
  <si>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</si>
  <si>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</si>
  <si>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</si>
  <si>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</si>
  <si>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</si>
  <si>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</si>
  <si>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</si>
  <si>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</si>
  <si>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</si>
  <si>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</si>
  <si>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</si>
  <si>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</si>
  <si>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</si>
  <si>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</si>
  <si>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</si>
  <si>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</si>
  <si>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</si>
  <si>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</si>
  <si>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</si>
  <si>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</si>
  <si>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</si>
  <si>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</si>
  <si>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</si>
  <si>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</si>
  <si>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</si>
  <si>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</si>
  <si>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</si>
  <si>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</si>
  <si>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</si>
  <si>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</si>
  <si>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</si>
  <si>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</si>
  <si>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</si>
  <si>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</si>
  <si>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</si>
  <si>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</si>
  <si>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</si>
  <si>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</si>
  <si>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</si>
  <si>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</si>
  <si>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</si>
  <si>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</si>
  <si>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</si>
  <si>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</si>
  <si>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</si>
  <si>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</si>
  <si>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</si>
  <si>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</si>
  <si>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</si>
  <si>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</si>
  <si>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</si>
  <si>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</si>
  <si>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</si>
  <si>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</si>
  <si>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</si>
  <si>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</si>
  <si>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</si>
  <si>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</si>
  <si>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</si>
  <si>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</si>
  <si>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</si>
  <si>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</si>
  <si>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</si>
  <si>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</si>
  <si>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</si>
  <si>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</si>
  <si>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</si>
  <si>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</si>
  <si>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</si>
  <si>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</si>
  <si>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</si>
  <si>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</si>
  <si>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</si>
  <si>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</si>
  <si>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</si>
  <si>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</si>
  <si>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</si>
  <si>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</si>
  <si>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</si>
  <si>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</si>
  <si>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</si>
  <si>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</si>
  <si>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</si>
  <si>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</si>
  <si>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</si>
  <si>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</si>
  <si>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</si>
  <si>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</si>
  <si>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</si>
  <si>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</si>
  <si>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</si>
  <si>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</si>
  <si>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</si>
  <si>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</si>
  <si>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</si>
  <si>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</si>
  <si>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</si>
  <si>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</si>
  <si>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</si>
  <si>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</si>
  <si>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</si>
  <si>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</si>
  <si>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</si>
  <si>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</si>
  <si>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</si>
  <si>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</si>
  <si>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</si>
  <si>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</si>
  <si>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</si>
  <si>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</si>
  <si>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</si>
  <si>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</si>
  <si>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</si>
  <si>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</si>
  <si>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</si>
  <si>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</si>
  <si>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</si>
  <si>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</si>
  <si>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</si>
  <si>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</si>
  <si>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</si>
  <si>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</si>
  <si>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</si>
  <si>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</si>
  <si>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</si>
  <si>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</si>
  <si>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</si>
  <si>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</si>
  <si>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</si>
  <si>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</si>
  <si>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</si>
  <si>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</si>
  <si>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</si>
  <si>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</si>
  <si>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</si>
  <si>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</si>
  <si>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</si>
  <si>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</si>
  <si>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</si>
  <si>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</si>
  <si>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</si>
  <si>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</si>
  <si>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</si>
  <si>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</si>
  <si>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</si>
  <si>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</si>
  <si>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</si>
  <si>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</si>
  <si>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</si>
  <si>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</si>
  <si>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</si>
  <si>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</si>
  <si>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</si>
  <si>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</si>
  <si>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</si>
  <si>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</si>
  <si>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</si>
  <si>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</si>
  <si>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</si>
  <si>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</si>
  <si>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</si>
  <si>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</si>
  <si>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</si>
  <si>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</si>
  <si>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</si>
  <si>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</si>
  <si>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</si>
  <si>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</si>
  <si>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</si>
  <si>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</si>
  <si>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</si>
  <si>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</si>
  <si>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</si>
  <si>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</si>
  <si>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</si>
  <si>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</si>
  <si>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</si>
  <si>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</si>
  <si>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</si>
  <si>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</si>
  <si>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</si>
  <si>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</si>
  <si>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</si>
  <si>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</si>
  <si>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</si>
  <si>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</si>
  <si>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</si>
  <si>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</si>
  <si>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</si>
  <si>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</si>
  <si>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</si>
  <si>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</si>
  <si>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</si>
  <si>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</si>
  <si>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</si>
  <si>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</si>
  <si>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</si>
  <si>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</si>
  <si>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</si>
  <si>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</si>
  <si>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</si>
  <si>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</si>
  <si>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</si>
  <si>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</si>
  <si>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</si>
  <si>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</si>
  <si>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</si>
  <si>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</si>
  <si>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</si>
  <si>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</si>
  <si>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</si>
  <si>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</si>
  <si>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</si>
  <si>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</si>
  <si>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</si>
  <si>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</si>
  <si>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</si>
  <si>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</si>
  <si>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</si>
  <si>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</si>
  <si>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</si>
  <si>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</si>
  <si>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</si>
  <si>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</si>
  <si>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</si>
  <si>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</si>
  <si>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</si>
  <si>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</si>
  <si>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</si>
  <si>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</si>
  <si>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</si>
  <si>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</si>
  <si>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</si>
  <si>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</si>
  <si>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</si>
  <si>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</si>
  <si>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</si>
  <si>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</si>
  <si>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</si>
  <si>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</si>
  <si>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</si>
  <si>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</si>
  <si>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</si>
  <si>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</si>
  <si>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</si>
  <si>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</si>
  <si>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</si>
  <si>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</si>
  <si>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</si>
  <si>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</si>
  <si>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</si>
  <si>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</si>
  <si>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</si>
  <si>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</si>
  <si>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</si>
  <si>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</si>
  <si>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</si>
  <si>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</si>
  <si>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</si>
  <si>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</si>
  <si>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</si>
  <si>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</si>
  <si>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</si>
  <si>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</si>
  <si>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</si>
  <si>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</si>
  <si>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</si>
  <si>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</si>
  <si>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</si>
  <si>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</si>
  <si>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</si>
  <si>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</si>
  <si>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</si>
  <si>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</si>
  <si>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</si>
  <si>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</si>
  <si>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</si>
  <si>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</si>
  <si>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</si>
  <si>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</si>
  <si>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</si>
  <si>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</si>
  <si>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</si>
  <si>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</si>
  <si>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</si>
  <si>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</si>
  <si>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</si>
  <si>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</si>
  <si>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</si>
  <si>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</si>
  <si>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</si>
  <si>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</si>
  <si>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</si>
  <si>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</si>
  <si>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</si>
  <si>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</si>
  <si>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</si>
  <si>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</si>
  <si>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</si>
  <si>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</si>
  <si>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</si>
  <si>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</si>
  <si>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</si>
  <si>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</si>
  <si>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</si>
  <si>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</si>
  <si>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</si>
  <si>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</si>
  <si>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</si>
  <si>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</si>
  <si>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</si>
  <si>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</si>
  <si>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</si>
  <si>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</si>
  <si>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</si>
  <si>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</si>
  <si>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</si>
  <si>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</si>
  <si>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</si>
  <si>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</si>
  <si>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</si>
  <si>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</si>
  <si>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</si>
  <si>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</si>
  <si>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</si>
  <si>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</si>
  <si>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</si>
  <si>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</si>
  <si>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</si>
  <si>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</si>
  <si>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</si>
  <si>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</si>
  <si>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</si>
  <si>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</si>
  <si>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</si>
  <si>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</si>
  <si>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</si>
  <si>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</si>
  <si>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</si>
  <si>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</si>
  <si>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</si>
  <si>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</si>
  <si>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</si>
  <si>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</si>
  <si>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</si>
  <si>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</si>
  <si>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</si>
  <si>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</si>
  <si>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</si>
  <si>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</si>
  <si>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</si>
  <si>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</si>
  <si>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</si>
  <si>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</si>
  <si>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</si>
  <si>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</si>
  <si>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</si>
  <si>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</si>
  <si>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</si>
  <si>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</si>
  <si>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</si>
  <si>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</si>
  <si>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</si>
  <si>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</si>
  <si>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</si>
  <si>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</si>
  <si>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</si>
  <si>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</si>
  <si>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</si>
  <si>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</si>
  <si>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</si>
  <si>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</si>
  <si>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</si>
  <si>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</si>
  <si>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</si>
  <si>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</si>
  <si>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</si>
  <si>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</si>
  <si>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</si>
  <si>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</si>
  <si>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</si>
  <si>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</si>
  <si>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</si>
  <si>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</si>
  <si>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</si>
  <si>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</si>
  <si>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</si>
  <si>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</si>
  <si>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</si>
  <si>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</si>
  <si>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</si>
  <si>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</si>
  <si>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</si>
  <si>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</si>
  <si>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</si>
  <si>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</si>
  <si>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</si>
  <si>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</si>
  <si>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</si>
  <si>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</si>
  <si>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</si>
  <si>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</si>
  <si>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</si>
  <si>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</si>
  <si>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</si>
  <si>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</si>
  <si>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</si>
  <si>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</si>
  <si>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</si>
  <si>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</si>
  <si>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</si>
  <si>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</si>
  <si>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</si>
  <si>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</si>
  <si>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</si>
  <si>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</si>
  <si>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</si>
  <si>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</si>
  <si>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</si>
  <si>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</si>
  <si>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</si>
  <si>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</si>
  <si>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</si>
  <si>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</si>
  <si>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</si>
  <si>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</si>
  <si>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</si>
  <si>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</si>
  <si>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</si>
  <si>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</si>
  <si>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</si>
  <si>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</si>
  <si>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</si>
  <si>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</si>
  <si>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</si>
  <si>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</si>
  <si>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</si>
  <si>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</si>
  <si>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</si>
  <si>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</si>
  <si>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</si>
  <si>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</si>
  <si>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</si>
  <si>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</si>
  <si>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</si>
  <si>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</si>
  <si>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</si>
  <si>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</si>
  <si>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</si>
  <si>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</si>
  <si>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</si>
  <si>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</si>
  <si>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</si>
  <si>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</si>
  <si>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</si>
  <si>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</si>
  <si>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</si>
  <si>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</si>
  <si>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</si>
  <si>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</si>
  <si>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</si>
  <si>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</si>
  <si>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</si>
  <si>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</si>
  <si>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</si>
  <si>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</si>
  <si>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</si>
  <si>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</si>
  <si>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</si>
  <si>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</si>
  <si>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</si>
  <si>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</si>
  <si>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</si>
  <si>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</si>
  <si>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</si>
  <si>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</si>
  <si>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</si>
  <si>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</si>
  <si>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</si>
  <si>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</si>
  <si>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</si>
  <si>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</si>
  <si>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</si>
  <si>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</si>
  <si>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</si>
  <si>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</si>
  <si>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</si>
  <si>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</si>
  <si>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</si>
  <si>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</si>
  <si>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</si>
  <si>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</si>
  <si>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</si>
  <si>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</si>
  <si>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</si>
  <si>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</si>
  <si>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</si>
  <si>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</si>
  <si>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</si>
  <si>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</si>
  <si>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</si>
  <si>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</si>
  <si>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</si>
  <si>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</si>
  <si>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</si>
  <si>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</si>
  <si>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</si>
  <si>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</si>
  <si>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</si>
  <si>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</si>
  <si>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</si>
  <si>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</si>
  <si>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</si>
  <si>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</si>
  <si>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</si>
  <si>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</si>
  <si>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</si>
  <si>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</si>
  <si>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</si>
  <si>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</si>
  <si>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</si>
  <si>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</si>
  <si>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</si>
  <si>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</si>
  <si>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</si>
  <si>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</si>
  <si>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</si>
  <si>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</si>
  <si>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</si>
  <si>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</si>
  <si>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</si>
  <si>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</si>
  <si>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</si>
  <si>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</si>
  <si>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</si>
  <si>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</si>
  <si>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</si>
  <si>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</si>
  <si>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</si>
  <si>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</si>
  <si>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</si>
  <si>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</si>
  <si>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</si>
  <si>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</si>
  <si>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</si>
  <si>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</si>
  <si>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</si>
  <si>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</si>
  <si>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</si>
  <si>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</si>
  <si>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</si>
  <si>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</si>
  <si>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</si>
  <si>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</si>
  <si>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</si>
  <si>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</si>
  <si>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</si>
  <si>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</si>
  <si>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</si>
  <si>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</si>
  <si>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</si>
  <si>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</si>
  <si>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</si>
  <si>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</si>
  <si>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</si>
  <si>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</si>
  <si>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</si>
  <si>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</si>
  <si>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</si>
  <si>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</si>
  <si>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</si>
  <si>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</si>
  <si>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</si>
  <si>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</si>
  <si>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</si>
  <si>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</si>
  <si>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</si>
  <si>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</si>
  <si>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</si>
  <si>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</si>
  <si>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</si>
  <si>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</si>
  <si>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</si>
  <si>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</si>
  <si>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</si>
  <si>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</si>
  <si>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</si>
  <si>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</si>
  <si>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</si>
  <si>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</si>
  <si>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</si>
  <si>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</si>
  <si>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</si>
  <si>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</si>
  <si>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</si>
  <si>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</si>
  <si>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</si>
  <si>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</si>
  <si>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</si>
  <si>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</si>
  <si>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</si>
  <si>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</si>
  <si>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</si>
  <si>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</si>
  <si>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</si>
  <si>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</si>
  <si>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</si>
  <si>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</si>
  <si>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</si>
  <si>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</si>
  <si>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</si>
  <si>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</si>
  <si>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</si>
  <si>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</si>
  <si>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</si>
  <si>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</si>
  <si>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</si>
  <si>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</si>
  <si>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</si>
  <si>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</si>
  <si>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</si>
  <si>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</si>
  <si>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</si>
  <si>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</si>
  <si>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</si>
  <si>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</si>
  <si>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</si>
  <si>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</si>
  <si>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</si>
  <si>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</si>
  <si>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</si>
  <si>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</si>
  <si>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</si>
  <si>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</si>
  <si>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</si>
  <si>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</si>
  <si>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</si>
  <si>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</si>
  <si>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</si>
  <si>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</si>
  <si>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</si>
  <si>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</si>
  <si>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</si>
  <si>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</si>
  <si>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</si>
  <si>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</si>
  <si>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</si>
  <si>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</si>
  <si>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</si>
  <si>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</si>
  <si>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</si>
  <si>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</si>
  <si>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</si>
  <si>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</si>
  <si>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</si>
  <si>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</si>
  <si>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</si>
  <si>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</si>
  <si>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</si>
  <si>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</si>
  <si>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</si>
  <si>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</si>
  <si>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</si>
  <si>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</si>
  <si>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</si>
  <si>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</si>
  <si>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</si>
  <si>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</si>
  <si>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</si>
  <si>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</si>
  <si>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</si>
  <si>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</si>
  <si>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</si>
  <si>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</si>
  <si>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</si>
  <si>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</si>
  <si>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</si>
  <si>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</si>
  <si>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</si>
  <si>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</si>
  <si>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</si>
  <si>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</si>
  <si>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</si>
  <si>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</si>
  <si>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</si>
  <si>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</si>
  <si>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</si>
  <si>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</si>
  <si>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</si>
  <si>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</si>
  <si>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</si>
  <si>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</si>
  <si>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</si>
  <si>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</si>
  <si>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</si>
  <si>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</si>
  <si>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</si>
  <si>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</si>
  <si>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</si>
  <si>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</si>
  <si>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</si>
  <si>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</si>
  <si>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</si>
  <si>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</si>
  <si>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</si>
  <si>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</si>
  <si>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</si>
  <si>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</si>
  <si>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</si>
  <si>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</si>
  <si>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</si>
  <si>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</si>
  <si>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</si>
  <si>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</si>
  <si>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</si>
  <si>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</si>
  <si>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</si>
  <si>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</si>
  <si>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</si>
  <si>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</si>
  <si>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</si>
  <si>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</si>
  <si>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</si>
  <si>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</si>
  <si>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</si>
  <si>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</si>
  <si>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</si>
  <si>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</si>
  <si>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</si>
  <si>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</si>
  <si>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</si>
  <si>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</si>
  <si>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</si>
  <si>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</si>
  <si>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</si>
  <si>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</si>
  <si>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</si>
  <si>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</si>
  <si>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</si>
  <si>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</si>
  <si>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</si>
  <si>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</si>
  <si>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</si>
  <si>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</si>
  <si>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</si>
  <si>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</si>
  <si>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</si>
  <si>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</si>
  <si>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</si>
  <si>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</si>
  <si>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</si>
  <si>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</si>
  <si>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</si>
  <si>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</si>
  <si>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</si>
  <si>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</si>
  <si>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</si>
  <si>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</si>
  <si>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</si>
  <si>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</si>
  <si>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</si>
  <si>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</si>
  <si>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</si>
  <si>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</si>
  <si>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</si>
  <si>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</si>
  <si>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</si>
  <si>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</si>
  <si>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</si>
  <si>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</si>
  <si>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</si>
  <si>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</si>
  <si>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</si>
  <si>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</si>
  <si>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</si>
  <si>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</si>
  <si>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</si>
  <si>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</si>
  <si>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</si>
  <si>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</si>
  <si>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</si>
  <si>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</si>
  <si>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</si>
  <si>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</si>
  <si>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</si>
  <si>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</si>
  <si>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</si>
  <si>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</si>
  <si>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</si>
  <si>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</si>
  <si>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</si>
  <si>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</si>
  <si>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</si>
  <si>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</si>
  <si>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</si>
  <si>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</si>
  <si>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</si>
  <si>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</si>
  <si>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</si>
  <si>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</si>
  <si>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</si>
  <si>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</si>
  <si>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</si>
  <si>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</si>
  <si>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</si>
  <si>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</si>
  <si>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</si>
  <si>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</si>
  <si>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</si>
  <si>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</si>
  <si>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</si>
  <si>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</si>
  <si>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</si>
  <si>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</si>
  <si>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</si>
  <si>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</si>
  <si>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</si>
  <si>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</si>
  <si>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</si>
  <si>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</si>
  <si>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</si>
  <si>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</si>
  <si>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</si>
  <si>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</si>
  <si>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</si>
  <si>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</si>
  <si>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</si>
  <si>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</si>
  <si>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</si>
  <si>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</si>
  <si>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</si>
  <si>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</si>
  <si>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</si>
  <si>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</si>
  <si>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</si>
  <si>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</si>
  <si>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</si>
  <si>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</si>
  <si>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</si>
  <si>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</si>
  <si>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</si>
  <si>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</si>
  <si>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</si>
  <si>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</si>
  <si>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</si>
  <si>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</si>
  <si>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</si>
  <si>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</si>
  <si>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</si>
  <si>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</si>
  <si>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</si>
  <si>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</si>
  <si>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</si>
  <si>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</si>
  <si>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</si>
  <si>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</si>
  <si>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</si>
  <si>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</si>
  <si>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</si>
  <si>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</si>
  <si>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</si>
  <si>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</si>
  <si>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</si>
  <si>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</si>
  <si>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</si>
  <si>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</si>
  <si>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</si>
  <si>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</si>
  <si>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</si>
  <si>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</si>
  <si>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</si>
  <si>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</si>
  <si>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</si>
  <si>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</si>
  <si>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</si>
  <si>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</si>
  <si>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</si>
  <si>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</si>
  <si>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</si>
  <si>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</si>
  <si>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</si>
  <si>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</si>
  <si>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</si>
  <si>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</si>
  <si>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</si>
  <si>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</si>
  <si>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</si>
  <si>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</si>
  <si>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</si>
  <si>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</si>
  <si>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</si>
  <si>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</si>
  <si>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</si>
  <si>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</si>
  <si>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</si>
  <si>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</si>
  <si>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</si>
  <si>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</si>
  <si>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</si>
  <si>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</si>
  <si>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</si>
  <si>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</si>
  <si>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</si>
  <si>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</si>
  <si>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</si>
  <si>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</si>
  <si>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</si>
  <si>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</si>
  <si>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</si>
  <si>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</si>
  <si>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</si>
  <si>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</si>
  <si>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</si>
  <si>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</si>
  <si>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</si>
  <si>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</si>
  <si>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</si>
  <si>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</si>
  <si>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</si>
  <si>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</si>
  <si>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</si>
  <si>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</si>
  <si>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</si>
  <si>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</si>
  <si>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</si>
  <si>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</si>
  <si>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</si>
  <si>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</si>
  <si>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</si>
  <si>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</si>
  <si>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</si>
  <si>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</si>
  <si>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</si>
  <si>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</si>
  <si>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</si>
  <si>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</si>
  <si>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</si>
  <si>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</si>
  <si>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</si>
  <si>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</si>
  <si>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</si>
  <si>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</si>
  <si>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</si>
  <si>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</si>
  <si>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</si>
  <si>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</si>
  <si>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</si>
  <si>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</si>
  <si>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</si>
  <si>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</si>
  <si>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</si>
  <si>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</si>
  <si>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</si>
  <si>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</si>
  <si>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</si>
  <si>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</si>
  <si>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</si>
  <si>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</si>
  <si>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</si>
  <si>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</si>
  <si>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</si>
  <si>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</si>
  <si>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</si>
  <si>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</si>
  <si>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</si>
  <si>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</si>
  <si>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</si>
  <si>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</si>
  <si>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</si>
  <si>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</si>
  <si>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</si>
  <si>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</si>
  <si>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</si>
  <si>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</si>
  <si>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</si>
  <si>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</si>
  <si>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</si>
  <si>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</si>
  <si>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</si>
  <si>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</si>
  <si>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</si>
  <si>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</si>
  <si>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</si>
  <si>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</si>
  <si>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</si>
  <si>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</si>
  <si>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</si>
  <si>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</si>
  <si>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</si>
  <si>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</si>
  <si>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</si>
  <si>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</si>
  <si>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</si>
  <si>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</si>
  <si>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</si>
  <si>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</si>
  <si>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</si>
  <si>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</si>
  <si>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</si>
  <si>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</si>
  <si>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</si>
  <si>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</si>
  <si>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</si>
  <si>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</si>
  <si>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</si>
  <si>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</si>
  <si>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</si>
  <si>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</si>
  <si>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</si>
  <si>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</si>
  <si>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</si>
  <si>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</si>
  <si>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</si>
  <si>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</si>
  <si>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</si>
  <si>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</si>
  <si>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</si>
  <si>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</si>
  <si>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</si>
  <si>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</si>
  <si>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</si>
  <si>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</si>
  <si>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</si>
  <si>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</si>
  <si>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</si>
  <si>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</si>
  <si>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</si>
  <si>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</si>
  <si>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</si>
  <si>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</si>
  <si>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</si>
  <si>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</si>
  <si>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</si>
  <si>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</si>
  <si>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</si>
  <si>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</si>
  <si>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</si>
  <si>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</si>
  <si>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</si>
  <si>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</si>
  <si>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</si>
  <si>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</si>
  <si>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</si>
  <si>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</si>
  <si>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</si>
  <si>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</si>
  <si>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</si>
  <si>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</si>
  <si>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</si>
  <si>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</si>
  <si>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</si>
  <si>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</si>
  <si>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</si>
  <si>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</si>
  <si>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</si>
  <si>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</si>
  <si>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</si>
  <si>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</si>
  <si>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</si>
  <si>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</si>
  <si>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</si>
  <si>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</si>
  <si>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</si>
  <si>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</si>
  <si>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</si>
  <si>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</si>
  <si>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</si>
  <si>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</si>
  <si>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</si>
  <si>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</si>
  <si>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</si>
  <si>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</si>
  <si>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</si>
  <si>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</si>
  <si>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</si>
  <si>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</si>
  <si>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</si>
  <si>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</si>
  <si>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</si>
  <si>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</si>
  <si>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</si>
  <si>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</si>
  <si>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</si>
  <si>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</si>
  <si>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</si>
  <si>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</si>
  <si>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</si>
  <si>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</si>
  <si>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</si>
  <si>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</si>
  <si>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</si>
  <si>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</si>
  <si>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</si>
  <si>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</si>
  <si>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</si>
  <si>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</si>
  <si>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</si>
  <si>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</si>
  <si>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</si>
  <si>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</si>
  <si>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</si>
  <si>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</si>
  <si>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</si>
  <si>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</si>
  <si>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</si>
  <si>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</si>
  <si>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</si>
  <si>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</si>
  <si>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</si>
  <si>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</si>
  <si>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</si>
  <si>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</si>
  <si>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</si>
  <si>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</si>
  <si>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</si>
  <si>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</si>
  <si>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</si>
  <si>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</si>
  <si>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</si>
  <si>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</si>
  <si>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</si>
  <si>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</si>
  <si>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</si>
  <si>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</si>
  <si>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</si>
  <si>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</si>
  <si>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</si>
  <si>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</si>
  <si>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</si>
  <si>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</si>
  <si>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</si>
  <si>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</si>
  <si>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</si>
  <si>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</si>
  <si>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</si>
  <si>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</si>
  <si>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</si>
  <si>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</si>
  <si>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</si>
  <si>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</si>
  <si>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</si>
  <si>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</si>
  <si>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</si>
  <si>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</si>
  <si>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</si>
  <si>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</si>
  <si>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</si>
  <si>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</si>
  <si>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</si>
  <si>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</si>
  <si>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</si>
  <si>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</si>
  <si>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</si>
  <si>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</si>
  <si>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</si>
  <si>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</si>
  <si>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</si>
  <si>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</si>
  <si>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</si>
  <si>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</si>
  <si>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</si>
  <si>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</si>
  <si>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</si>
  <si>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</si>
  <si>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</si>
  <si>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</si>
  <si>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</si>
  <si>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</si>
  <si>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</si>
  <si>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</si>
  <si>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</si>
  <si>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</si>
  <si>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</si>
  <si>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</si>
  <si>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</si>
  <si>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</si>
  <si>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</si>
  <si>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</si>
  <si>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</si>
  <si>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</si>
  <si>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</si>
  <si>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</si>
  <si>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</si>
  <si>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</si>
  <si>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</si>
  <si>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</si>
  <si>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</si>
  <si>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</si>
  <si>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</si>
  <si>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</si>
  <si>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</si>
  <si>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</si>
  <si>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</si>
  <si>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</si>
  <si>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</si>
  <si>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</si>
  <si>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</si>
  <si>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</si>
  <si>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</si>
  <si>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</si>
  <si>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</si>
  <si>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</si>
  <si>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</si>
  <si>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</si>
  <si>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</si>
  <si>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</si>
  <si>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</si>
  <si>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</si>
  <si>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</si>
  <si>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</si>
  <si>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</si>
  <si>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</si>
  <si>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</si>
  <si>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</si>
  <si>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</si>
  <si>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</si>
  <si>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</si>
  <si>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</si>
  <si>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</si>
  <si>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</si>
  <si>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</si>
  <si>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</si>
  <si>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</si>
  <si>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</si>
  <si>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</si>
  <si>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</si>
  <si>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</si>
  <si>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</si>
  <si>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</si>
  <si>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</si>
  <si>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</si>
  <si>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</si>
  <si>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</si>
  <si>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</si>
  <si>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</si>
  <si>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</si>
  <si>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</si>
  <si>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</si>
  <si>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</si>
  <si>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</si>
  <si>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</si>
  <si>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</si>
  <si>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</si>
  <si>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</si>
  <si>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</si>
  <si>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</si>
  <si>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</si>
  <si>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</si>
  <si>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</si>
  <si>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</si>
  <si>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</si>
  <si>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</si>
  <si>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</si>
  <si>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</si>
  <si>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</si>
  <si>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</si>
  <si>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</si>
  <si>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</si>
  <si>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</si>
  <si>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</si>
  <si>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</si>
  <si>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</si>
  <si>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</si>
  <si>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</si>
  <si>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</si>
  <si>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</si>
  <si>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</si>
  <si>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</si>
  <si>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</si>
  <si>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</si>
  <si>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</si>
  <si>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</si>
  <si>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</si>
  <si>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</si>
  <si>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</si>
  <si>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</si>
  <si>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</si>
  <si>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</si>
  <si>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</si>
  <si>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</si>
  <si>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</si>
  <si>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</si>
  <si>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</si>
  <si>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</si>
  <si>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</si>
  <si>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</si>
  <si>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</si>
  <si>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</si>
  <si>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</si>
  <si>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</si>
  <si>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</si>
  <si>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</si>
  <si>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</si>
  <si>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</si>
  <si>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</si>
  <si>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</si>
  <si>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</si>
  <si>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</si>
  <si>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</si>
  <si>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</si>
  <si>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</si>
  <si>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</si>
  <si>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</si>
  <si>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</si>
  <si>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</si>
  <si>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</si>
  <si>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</si>
  <si>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</si>
  <si>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</si>
  <si>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</si>
  <si>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</si>
  <si>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</si>
  <si>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</si>
  <si>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</si>
  <si>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</si>
  <si>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</si>
  <si>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</si>
  <si>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</si>
  <si>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</si>
  <si>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</si>
  <si>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</si>
  <si>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</si>
  <si>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</si>
  <si>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</si>
  <si>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</si>
  <si>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</si>
  <si>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</si>
  <si>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</si>
  <si>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</si>
  <si>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</si>
  <si>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</si>
  <si>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</si>
  <si>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</si>
  <si>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</si>
  <si>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</si>
  <si>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</si>
  <si>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</si>
  <si>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</si>
  <si>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</si>
  <si>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</si>
  <si>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</si>
  <si>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</si>
  <si>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</si>
  <si>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</si>
  <si>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</si>
  <si>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</si>
  <si>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</si>
  <si>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</si>
  <si>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</si>
  <si>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</si>
  <si>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</si>
  <si>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</si>
  <si>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</si>
  <si>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</si>
  <si>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</si>
  <si>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</si>
  <si>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</si>
  <si>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</si>
  <si>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</si>
  <si>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</si>
  <si>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</si>
  <si>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</si>
  <si>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</si>
  <si>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</si>
  <si>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</si>
  <si>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</si>
  <si>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</si>
  <si>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</si>
  <si>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</si>
  <si>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</si>
  <si>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</si>
  <si>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</si>
  <si>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</si>
  <si>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</si>
  <si>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</si>
  <si>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</si>
  <si>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</si>
  <si>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</si>
  <si>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</si>
  <si>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</si>
  <si>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</si>
  <si>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</si>
  <si>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</si>
  <si>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</si>
  <si>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</si>
  <si>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</si>
  <si>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</si>
  <si>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</si>
  <si>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</si>
  <si>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</si>
  <si>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</si>
  <si>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</si>
  <si>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</si>
  <si>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</si>
  <si>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</si>
  <si>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</si>
  <si>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</si>
  <si>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</si>
  <si>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</si>
  <si>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</si>
  <si>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</si>
  <si>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</si>
  <si>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</si>
  <si>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</si>
  <si>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</si>
  <si>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</si>
  <si>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</si>
  <si>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</si>
  <si>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</si>
  <si>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</si>
  <si>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</si>
  <si>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</si>
  <si>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</si>
  <si>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</si>
  <si>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</si>
  <si>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</si>
  <si>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</si>
  <si>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</si>
  <si>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</si>
  <si>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</si>
  <si>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</si>
  <si>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</si>
  <si>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</si>
  <si>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</si>
  <si>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</si>
  <si>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</si>
  <si>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</si>
  <si>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</si>
  <si>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</si>
  <si>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</si>
  <si>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</si>
  <si>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</si>
  <si>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</si>
  <si>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</si>
  <si>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</si>
  <si>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</si>
  <si>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</si>
  <si>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</si>
  <si>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</si>
  <si>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</si>
  <si>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</si>
  <si>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</si>
  <si>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</si>
  <si>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</si>
  <si>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</si>
  <si>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</si>
  <si>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</si>
  <si>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</si>
  <si>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</si>
  <si>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</si>
  <si>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</si>
  <si>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</si>
  <si>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</si>
  <si>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</si>
  <si>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</si>
  <si>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</si>
  <si>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</si>
  <si>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</si>
  <si>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</si>
  <si>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</si>
  <si>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</si>
  <si>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</si>
  <si>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</si>
  <si>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</si>
  <si>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</si>
  <si>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</si>
  <si>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</si>
  <si>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</si>
  <si>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</si>
  <si>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</si>
  <si>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</si>
  <si>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</si>
  <si>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</si>
  <si>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</si>
  <si>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</si>
  <si>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</si>
  <si>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</si>
  <si>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</si>
  <si>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</si>
  <si>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</si>
  <si>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</si>
  <si>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</si>
  <si>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</si>
  <si>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</si>
  <si>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</si>
  <si>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</si>
  <si>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</si>
  <si>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</si>
  <si>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</si>
  <si>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</si>
  <si>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</si>
  <si>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</si>
  <si>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</si>
  <si>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</si>
  <si>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</si>
  <si>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</si>
  <si>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</si>
  <si>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</si>
  <si>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</si>
  <si>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</si>
  <si>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</si>
  <si>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</si>
  <si>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</si>
  <si>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</si>
  <si>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</si>
  <si>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</si>
  <si>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</si>
  <si>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</si>
  <si>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</si>
  <si>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</si>
  <si>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</si>
  <si>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</si>
  <si>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</si>
  <si>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</si>
  <si>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</si>
  <si>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</si>
  <si>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</si>
  <si>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</si>
  <si>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</si>
  <si>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</si>
  <si>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</si>
  <si>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</si>
  <si>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</si>
  <si>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</si>
  <si>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</si>
  <si>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</si>
  <si>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</si>
  <si>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</si>
  <si>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</si>
  <si>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</si>
  <si>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</si>
  <si>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</si>
  <si>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</si>
  <si>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</si>
  <si>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</si>
  <si>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</si>
  <si>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</si>
  <si>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</si>
  <si>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</si>
  <si>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</si>
  <si>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</si>
  <si>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</si>
  <si>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</si>
  <si>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</si>
  <si>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</si>
  <si>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</si>
  <si>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</si>
  <si>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</si>
  <si>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</si>
  <si>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</si>
  <si>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</si>
  <si>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</si>
  <si>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</si>
  <si>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</si>
  <si>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</si>
  <si>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</si>
  <si>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</si>
  <si>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</si>
  <si>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</si>
  <si>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</si>
  <si>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</si>
  <si>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</si>
  <si>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</si>
  <si>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</si>
  <si>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</si>
  <si>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</si>
  <si>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</si>
  <si>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</si>
  <si>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</si>
  <si>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</si>
  <si>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</si>
  <si>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</si>
  <si>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</si>
  <si>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</si>
  <si>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</si>
  <si>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</si>
  <si>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</si>
  <si>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</si>
  <si>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</si>
  <si>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</si>
  <si>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</si>
  <si>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</si>
  <si>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</si>
  <si>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</si>
  <si>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</si>
  <si>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</si>
  <si>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</si>
  <si>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</si>
  <si>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</si>
  <si>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</si>
  <si>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</si>
  <si>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</si>
  <si>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</si>
  <si>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</si>
  <si>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</si>
  <si>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</si>
  <si>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</si>
  <si>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</si>
  <si>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</si>
  <si>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</si>
  <si>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</si>
  <si>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</si>
  <si>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</si>
  <si>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</si>
  <si>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</si>
  <si>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</si>
  <si>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</si>
  <si>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</si>
  <si>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</si>
  <si>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</si>
  <si>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</si>
  <si>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</si>
  <si>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</si>
  <si>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</si>
  <si>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</si>
  <si>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</si>
  <si>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</si>
  <si>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</si>
  <si>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</si>
  <si>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</si>
  <si>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</si>
  <si>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</si>
  <si>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</si>
  <si>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</si>
  <si>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</si>
  <si>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</si>
  <si>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</si>
  <si>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</si>
  <si>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</si>
  <si>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</si>
  <si>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</si>
  <si>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</si>
  <si>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</si>
  <si>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</si>
  <si>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</si>
  <si>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</si>
  <si>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</si>
  <si>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</si>
  <si>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</si>
  <si>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</si>
  <si>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</si>
  <si>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</si>
  <si>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</si>
  <si>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</si>
  <si>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</si>
  <si>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</si>
  <si>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</si>
  <si>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</si>
  <si>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</si>
  <si>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</si>
  <si>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</si>
  <si>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</si>
  <si>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</si>
  <si>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</si>
  <si>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</si>
  <si>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</si>
  <si>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</si>
  <si>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</si>
  <si>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</si>
  <si>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</si>
  <si>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</si>
  <si>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</si>
  <si>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</si>
  <si>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</si>
  <si>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</si>
  <si>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</si>
  <si>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</si>
  <si>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</si>
  <si>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</si>
  <si>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</si>
  <si>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</si>
  <si>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</si>
  <si>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</si>
  <si>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</si>
  <si>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</si>
  <si>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</si>
  <si>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</si>
  <si>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</si>
  <si>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</si>
  <si>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</si>
  <si>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</si>
  <si>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</si>
  <si>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</si>
  <si>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</si>
  <si>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</si>
  <si>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</si>
  <si>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</si>
  <si>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</si>
  <si>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</si>
  <si>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</si>
  <si>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</si>
  <si>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</si>
  <si>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</si>
  <si>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</si>
  <si>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</si>
  <si>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</si>
  <si>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</si>
  <si>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</si>
  <si>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</si>
  <si>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</si>
  <si>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</si>
  <si>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</si>
  <si>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</si>
  <si>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</si>
  <si>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</si>
  <si>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</si>
  <si>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</si>
  <si>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</si>
  <si>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</si>
  <si>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</si>
  <si>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</si>
  <si>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</si>
  <si>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</si>
  <si>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</si>
  <si>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</si>
  <si>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</si>
  <si>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</si>
  <si>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</si>
  <si>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</si>
  <si>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</si>
  <si>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</si>
  <si>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</si>
  <si>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</si>
  <si>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</si>
  <si>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</si>
  <si>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</si>
  <si>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</si>
  <si>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</si>
  <si>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</si>
  <si>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</si>
  <si>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</si>
  <si>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</si>
  <si>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</si>
  <si>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</si>
  <si>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</si>
  <si>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</si>
  <si>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</si>
  <si>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</si>
  <si>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</si>
  <si>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</si>
  <si>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</si>
  <si>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</si>
  <si>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</si>
  <si>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</si>
  <si>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</si>
  <si>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</si>
  <si>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</si>
  <si>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</si>
  <si>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</si>
  <si>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</si>
  <si>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</si>
  <si>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</si>
  <si>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</si>
  <si>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</si>
  <si>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</si>
  <si>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</si>
  <si>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</si>
  <si>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</si>
  <si>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</si>
  <si>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</si>
  <si>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</si>
  <si>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</si>
  <si>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</si>
  <si>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</si>
  <si>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</si>
  <si>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</si>
  <si>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</si>
  <si>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</si>
  <si>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</si>
  <si>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</si>
  <si>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</si>
  <si>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</si>
  <si>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</si>
  <si>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</si>
  <si>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</si>
  <si>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</si>
  <si>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</si>
  <si>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</si>
  <si>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</si>
  <si>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</si>
  <si>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</si>
  <si>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</si>
  <si>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</si>
  <si>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</si>
  <si>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</si>
  <si>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</si>
  <si>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</si>
  <si>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</si>
  <si>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</si>
  <si>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</si>
  <si>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</si>
  <si>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</si>
  <si>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</si>
  <si>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</si>
  <si>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</si>
  <si>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</si>
  <si>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</si>
  <si>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</si>
  <si>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</si>
  <si>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</si>
  <si>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</si>
  <si>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</si>
  <si>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</si>
  <si>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</si>
  <si>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</si>
  <si>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</si>
  <si>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</si>
  <si>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</si>
  <si>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</si>
  <si>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</si>
  <si>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</si>
  <si>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</si>
  <si>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</si>
  <si>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</si>
  <si>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</si>
  <si>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</si>
  <si>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</si>
  <si>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</si>
  <si>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</si>
  <si>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</si>
  <si>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</si>
  <si>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</si>
  <si>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</si>
  <si>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</si>
  <si>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</si>
  <si>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</si>
  <si>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</si>
  <si>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</si>
  <si>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</si>
  <si>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</si>
  <si>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</si>
  <si>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</si>
  <si>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</si>
  <si>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</si>
  <si>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</si>
  <si>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</si>
  <si>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</si>
  <si>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</si>
  <si>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</si>
  <si>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</si>
  <si>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</si>
  <si>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</si>
  <si>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</si>
  <si>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</si>
  <si>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</si>
  <si>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</si>
  <si>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</si>
  <si>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</si>
  <si>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</si>
  <si>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</si>
  <si>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</si>
  <si>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</si>
  <si>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</si>
  <si>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</si>
  <si>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</si>
  <si>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</si>
  <si>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</si>
  <si>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</si>
  <si>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</si>
  <si>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</si>
  <si>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</si>
  <si>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</si>
  <si>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</si>
  <si>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</si>
  <si>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</si>
  <si>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</si>
  <si>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</si>
  <si>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</si>
  <si>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</si>
  <si>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</si>
  <si>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</si>
  <si>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</si>
  <si>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</si>
  <si>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</si>
  <si>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</si>
  <si>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</si>
  <si>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</si>
  <si>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</si>
  <si>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</si>
  <si>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</si>
  <si>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</si>
  <si>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</si>
  <si>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</si>
  <si>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</si>
  <si>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</si>
  <si>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</si>
  <si>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</si>
  <si>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</si>
  <si>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</si>
  <si>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</si>
  <si>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</si>
  <si>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</si>
  <si>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</si>
  <si>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</si>
  <si>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</si>
  <si>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</si>
  <si>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</si>
  <si>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</si>
  <si>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</si>
  <si>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</si>
  <si>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</si>
  <si>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</si>
  <si>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</si>
  <si>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</si>
  <si>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</si>
  <si>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</si>
  <si>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</si>
  <si>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</si>
  <si>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</si>
  <si>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</si>
  <si>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</si>
  <si>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</si>
  <si>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</si>
  <si>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</si>
  <si>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</si>
  <si>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</si>
  <si>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</si>
  <si>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</si>
  <si>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</si>
  <si>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</si>
  <si>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</si>
  <si>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</si>
  <si>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</si>
  <si>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</si>
  <si>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</si>
  <si>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</si>
  <si>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</si>
  <si>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</si>
  <si>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</si>
  <si>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</si>
  <si>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</si>
  <si>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</si>
  <si>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</si>
  <si>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</si>
  <si>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</si>
  <si>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</si>
  <si>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</si>
  <si>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</si>
  <si>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</si>
  <si>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</si>
  <si>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</si>
  <si>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</si>
  <si>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</si>
  <si>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</si>
  <si>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</si>
  <si>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</si>
  <si>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</si>
  <si>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</si>
  <si>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</si>
  <si>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</si>
  <si>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</si>
  <si>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</si>
  <si>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</si>
  <si>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</si>
  <si>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</si>
  <si>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</si>
  <si>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</si>
  <si>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</si>
  <si>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</si>
  <si>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</si>
  <si>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</si>
  <si>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</si>
  <si>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</si>
  <si>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</si>
  <si>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</si>
  <si>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</si>
  <si>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</si>
  <si>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</si>
  <si>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</si>
  <si>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</si>
  <si>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</si>
  <si>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</si>
  <si>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</si>
  <si>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</si>
  <si>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</si>
  <si>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</si>
  <si>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</si>
  <si>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</si>
  <si>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</si>
  <si>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</si>
  <si>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</si>
  <si>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</si>
  <si>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</si>
  <si>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</si>
  <si>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</si>
  <si>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</si>
  <si>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</si>
  <si>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</si>
  <si>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</si>
  <si>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</si>
  <si>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</si>
  <si>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</si>
  <si>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</si>
  <si>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</si>
  <si>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</si>
  <si>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</si>
  <si>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</si>
  <si>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</si>
  <si>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</si>
  <si>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</si>
  <si>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</si>
  <si>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</si>
  <si>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</si>
  <si>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</si>
  <si>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</si>
  <si>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</si>
  <si>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</si>
  <si>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</si>
  <si>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</si>
  <si>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</si>
  <si>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</si>
  <si>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</si>
  <si>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</si>
  <si>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</si>
  <si>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</si>
  <si>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</si>
  <si>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</si>
  <si>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</si>
  <si>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</si>
  <si>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</si>
  <si>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</si>
  <si>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</si>
  <si>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</si>
  <si>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</si>
  <si>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</si>
  <si>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</si>
  <si>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</si>
  <si>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</si>
  <si>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</si>
  <si>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</si>
  <si>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</si>
  <si>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</si>
  <si>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</si>
  <si>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</si>
  <si>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</si>
  <si>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</si>
  <si>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</si>
  <si>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</si>
  <si>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</si>
  <si>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</si>
  <si>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</si>
  <si>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</si>
  <si>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</si>
  <si>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</si>
  <si>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</si>
  <si>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</si>
  <si>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</si>
  <si>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</si>
  <si>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</si>
  <si>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</si>
  <si>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</si>
  <si>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</si>
  <si>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</si>
  <si>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</si>
  <si>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</si>
  <si>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</si>
  <si>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</si>
  <si>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</si>
  <si>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</si>
  <si>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</si>
  <si>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</si>
  <si>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</si>
  <si>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</si>
  <si>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</si>
  <si>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</si>
  <si>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</si>
  <si>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</si>
  <si>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</si>
  <si>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</si>
  <si>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</si>
  <si>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</si>
  <si>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</si>
  <si>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</si>
  <si>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</si>
  <si>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</si>
  <si>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</si>
  <si>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</si>
  <si>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</si>
  <si>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</si>
  <si>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</si>
  <si>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</si>
  <si>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</si>
  <si>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</si>
  <si>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</si>
  <si>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</si>
  <si>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</si>
  <si>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</si>
  <si>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</si>
  <si>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</si>
  <si>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</si>
  <si>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</si>
  <si>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</si>
  <si>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</si>
  <si>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</si>
  <si>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</si>
  <si>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</si>
  <si>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</si>
  <si>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</si>
  <si>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</si>
  <si>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</si>
  <si>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</si>
  <si>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</si>
  <si>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</si>
  <si>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</si>
  <si>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</si>
  <si>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</si>
  <si>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</si>
  <si>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</si>
  <si>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</si>
  <si>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</si>
  <si>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</si>
  <si>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</si>
  <si>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</si>
  <si>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</si>
  <si>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</si>
  <si>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</si>
  <si>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</si>
  <si>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</si>
  <si>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</si>
  <si>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</si>
  <si>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</si>
  <si>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</si>
  <si>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</si>
  <si>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</si>
  <si>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</si>
  <si>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</si>
  <si>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</si>
  <si>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</si>
  <si>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</si>
  <si>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</si>
  <si>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</si>
  <si>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</si>
  <si>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</si>
  <si>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</si>
  <si>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</si>
  <si>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</si>
  <si>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</si>
  <si>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</si>
  <si>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</si>
  <si>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</si>
  <si>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</si>
  <si>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</si>
  <si>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</si>
  <si>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</si>
  <si>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</si>
  <si>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</si>
  <si>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</si>
  <si>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</si>
  <si>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</si>
  <si>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</si>
  <si>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</si>
  <si>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</si>
  <si>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</si>
  <si>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</si>
  <si>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</si>
  <si>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</si>
  <si>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</si>
  <si>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</si>
  <si>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</si>
  <si>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</si>
  <si>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</si>
  <si>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</si>
  <si>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</si>
  <si>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</si>
  <si>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</si>
  <si>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</si>
  <si>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</si>
  <si>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</si>
  <si>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</si>
  <si>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</si>
  <si>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</si>
  <si>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</si>
  <si>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</si>
  <si>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</si>
  <si>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</si>
  <si>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</si>
  <si>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</si>
  <si>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</si>
  <si>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</si>
  <si>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</si>
  <si>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</si>
  <si>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</si>
  <si>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</si>
  <si>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</si>
  <si>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</si>
  <si>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</si>
  <si>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</si>
  <si>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</si>
  <si>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</si>
  <si>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</si>
  <si>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</si>
  <si>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</si>
  <si>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</si>
  <si>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</si>
  <si>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</si>
  <si>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</si>
  <si>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</si>
  <si>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</si>
  <si>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</si>
  <si>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</si>
  <si>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</si>
  <si>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</si>
  <si>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</si>
  <si>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</si>
  <si>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</si>
  <si>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</si>
  <si>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</si>
  <si>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</si>
  <si>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</si>
  <si>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</si>
  <si>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</si>
  <si>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</si>
  <si>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</si>
  <si>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</si>
  <si>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</si>
  <si>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</si>
  <si>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</si>
  <si>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</si>
  <si>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</si>
  <si>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</si>
  <si>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</si>
  <si>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</si>
  <si>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</si>
  <si>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</si>
  <si>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</si>
  <si>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</si>
  <si>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</si>
  <si>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</si>
  <si>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</si>
  <si>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</si>
  <si>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</si>
  <si>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</si>
  <si>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</si>
  <si>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</si>
  <si>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</si>
  <si>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</si>
  <si>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</si>
  <si>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</si>
  <si>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</si>
  <si>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</si>
  <si>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</si>
  <si>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</si>
  <si>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</si>
  <si>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</si>
  <si>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</si>
  <si>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</si>
  <si>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</si>
  <si>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</si>
  <si>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</si>
  <si>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</si>
  <si>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</si>
  <si>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</si>
  <si>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</si>
  <si>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</si>
  <si>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</si>
  <si>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</si>
  <si>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</si>
  <si>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</si>
  <si>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</si>
  <si>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</si>
  <si>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</si>
  <si>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</si>
  <si>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</si>
  <si>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</si>
  <si>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</si>
  <si>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</si>
  <si>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</si>
  <si>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</si>
  <si>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</si>
  <si>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</si>
  <si>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</si>
  <si>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</si>
  <si>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</si>
  <si>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</si>
  <si>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</si>
  <si>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</si>
  <si>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</si>
  <si>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</si>
  <si>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</si>
  <si>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</si>
  <si>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</si>
  <si>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</si>
  <si>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</si>
  <si>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</si>
  <si>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</si>
  <si>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</si>
  <si>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</si>
  <si>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</si>
  <si>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</si>
  <si>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</si>
  <si>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</si>
  <si>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</si>
  <si>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</si>
  <si>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</si>
  <si>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</si>
  <si>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</si>
  <si>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</si>
  <si>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</si>
  <si>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</si>
  <si>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</si>
  <si>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</si>
  <si>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</si>
  <si>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</si>
  <si>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</si>
  <si>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</si>
  <si>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</si>
  <si>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</si>
  <si>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</si>
  <si>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</si>
  <si>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</si>
  <si>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</si>
  <si>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</si>
  <si>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</si>
  <si>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</si>
  <si>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</si>
  <si>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</si>
  <si>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</si>
  <si>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</si>
  <si>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</si>
  <si>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</si>
  <si>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</si>
  <si>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</si>
  <si>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</si>
  <si>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</si>
  <si>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</si>
  <si>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</si>
  <si>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</si>
  <si>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</si>
  <si>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</si>
  <si>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</si>
  <si>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</si>
  <si>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</si>
  <si>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</si>
  <si>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</si>
  <si>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</si>
  <si>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</si>
  <si>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</si>
  <si>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</si>
  <si>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</si>
  <si>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</si>
  <si>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</si>
  <si>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</si>
  <si>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</si>
  <si>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</si>
  <si>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</si>
  <si>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</si>
  <si>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</si>
  <si>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</si>
  <si>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</si>
  <si>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</si>
  <si>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</si>
  <si>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</si>
  <si>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</si>
  <si>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</si>
  <si>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</si>
  <si>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</si>
  <si>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</si>
  <si>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</si>
  <si>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</si>
  <si>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</si>
  <si>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</si>
  <si>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</si>
  <si>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</si>
  <si>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</si>
  <si>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</si>
  <si>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</si>
  <si>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</si>
  <si>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</si>
  <si>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</si>
  <si>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</si>
  <si>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</si>
  <si>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</si>
  <si>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</si>
  <si>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</si>
  <si>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</si>
  <si>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</si>
  <si>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</si>
  <si>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</si>
  <si>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</si>
  <si>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</si>
  <si>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</si>
  <si>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</si>
  <si>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</si>
  <si>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</si>
  <si>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</si>
  <si>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</si>
  <si>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</si>
  <si>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</si>
  <si>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</si>
  <si>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</si>
  <si>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</si>
  <si>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</si>
  <si>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</si>
  <si>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</si>
  <si>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</si>
  <si>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</si>
  <si>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</si>
  <si>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</si>
  <si>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</si>
  <si>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</si>
  <si>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</si>
  <si>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</si>
  <si>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</si>
  <si>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</si>
  <si>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</si>
  <si>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</si>
  <si>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</si>
  <si>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</si>
  <si>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</si>
  <si>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</si>
  <si>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</si>
  <si>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</si>
  <si>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</si>
  <si>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</si>
  <si>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</si>
  <si>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</si>
  <si>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</si>
  <si>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</si>
  <si>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</si>
  <si>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</si>
  <si>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</si>
  <si>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</si>
  <si>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</si>
  <si>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</si>
  <si>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</si>
  <si>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</si>
  <si>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</si>
  <si>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</si>
  <si>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</si>
  <si>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</si>
  <si>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</si>
  <si>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</si>
  <si>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</si>
  <si>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</si>
  <si>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</si>
  <si>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</si>
  <si>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</si>
  <si>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</si>
  <si>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</si>
  <si>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</si>
  <si>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</si>
  <si>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</si>
  <si>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</si>
  <si>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</si>
  <si>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</si>
  <si>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</si>
  <si>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</si>
  <si>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</si>
  <si>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</si>
  <si>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</si>
  <si>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</si>
  <si>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</si>
  <si>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</si>
  <si>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</si>
  <si>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</si>
  <si>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</si>
  <si>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</si>
  <si>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</si>
  <si>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</si>
  <si>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</si>
  <si>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</si>
  <si>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</si>
  <si>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</si>
  <si>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</si>
  <si>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</si>
  <si>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</si>
  <si>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</si>
  <si>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</si>
  <si>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</si>
  <si>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</si>
  <si>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</si>
  <si>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</si>
  <si>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</si>
  <si>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</si>
  <si>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</si>
  <si>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</si>
  <si>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</si>
  <si>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</si>
  <si>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</si>
  <si>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</si>
  <si>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</si>
  <si>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</si>
  <si>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</si>
  <si>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</si>
  <si>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</si>
  <si>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</si>
  <si>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</si>
  <si>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</si>
  <si>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</si>
  <si>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</si>
  <si>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</si>
  <si>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</si>
  <si>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</si>
  <si>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</si>
  <si>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</si>
  <si>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</si>
  <si>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</si>
  <si>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</si>
  <si>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</si>
  <si>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</si>
  <si>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</si>
  <si>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</si>
  <si>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</si>
  <si>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</si>
  <si>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</si>
  <si>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</si>
  <si>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</si>
  <si>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</si>
  <si>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</si>
  <si>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</si>
  <si>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</si>
  <si>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</si>
  <si>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</si>
  <si>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</si>
  <si>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</si>
  <si>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</si>
  <si>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</si>
  <si>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</si>
  <si>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</si>
  <si>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</si>
  <si>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</si>
  <si>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</si>
  <si>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</si>
  <si>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</si>
  <si>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</si>
  <si>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</si>
  <si>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</si>
  <si>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</si>
  <si>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</si>
  <si>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</si>
  <si>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</si>
  <si>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</si>
  <si>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</si>
  <si>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</si>
  <si>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</si>
  <si>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</si>
  <si>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</si>
  <si>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</si>
  <si>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</si>
  <si>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</si>
  <si>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</si>
  <si>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</si>
  <si>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</si>
  <si>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</si>
  <si>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</si>
  <si>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</si>
  <si>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</si>
  <si>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</si>
  <si>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</si>
  <si>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</si>
  <si>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</si>
  <si>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</si>
  <si>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</si>
  <si>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</si>
  <si>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</si>
  <si>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</si>
  <si>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</si>
  <si>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</si>
  <si>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</si>
  <si>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</si>
  <si>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</si>
  <si>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</si>
  <si>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</si>
  <si>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</si>
  <si>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</si>
  <si>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</si>
  <si>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</si>
  <si>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</si>
  <si>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</si>
  <si>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</si>
  <si>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</si>
  <si>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</si>
  <si>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</si>
  <si>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</si>
  <si>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</si>
  <si>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</si>
  <si>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</si>
  <si>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</si>
  <si>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</si>
  <si>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</si>
  <si>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</si>
  <si>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</si>
  <si>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</si>
  <si>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</si>
  <si>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</si>
  <si>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</si>
  <si>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</si>
  <si>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</si>
  <si>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</si>
  <si>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</si>
  <si>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</si>
  <si>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</si>
  <si>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</si>
  <si>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</si>
  <si>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</si>
  <si>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</si>
  <si>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</si>
  <si>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</si>
  <si>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</si>
  <si>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</si>
  <si>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</si>
  <si>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</si>
  <si>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</si>
  <si>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</si>
  <si>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</si>
  <si>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</si>
  <si>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</si>
  <si>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</si>
  <si>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</si>
  <si>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</si>
  <si>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</si>
  <si>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</si>
  <si>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</si>
  <si>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</si>
  <si>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</si>
  <si>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</si>
  <si>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</si>
  <si>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</si>
  <si>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</si>
  <si>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</si>
  <si>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</si>
  <si>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</si>
  <si>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</si>
  <si>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</si>
  <si>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</si>
  <si>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</si>
  <si>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</si>
  <si>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</si>
  <si>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</si>
  <si>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</si>
  <si>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</si>
  <si>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</si>
  <si>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</si>
  <si>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</si>
  <si>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</si>
  <si>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</si>
  <si>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</si>
  <si>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</si>
  <si>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</si>
  <si>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</si>
  <si>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</si>
  <si>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</si>
  <si>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</si>
  <si>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</si>
  <si>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</si>
  <si>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</si>
  <si>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</si>
  <si>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</si>
  <si>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</si>
  <si>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</si>
  <si>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</si>
  <si>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</si>
  <si>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</si>
  <si>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</si>
  <si>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</si>
  <si>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</si>
  <si>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</si>
  <si>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</si>
  <si>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</si>
  <si>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</si>
  <si>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</si>
  <si>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</si>
  <si>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</si>
  <si>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</si>
  <si>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</si>
  <si>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</si>
  <si>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</si>
  <si>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</si>
  <si>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</si>
  <si>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</si>
  <si>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</si>
  <si>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</si>
  <si>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</si>
  <si>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</si>
  <si>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</si>
  <si>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</si>
  <si>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</si>
  <si>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</si>
  <si>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</si>
  <si>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</si>
  <si>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</si>
  <si>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</si>
  <si>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</si>
  <si>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</si>
  <si>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</si>
  <si>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</si>
  <si>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</si>
  <si>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</si>
  <si>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</si>
  <si>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</si>
  <si>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</si>
  <si>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</si>
  <si>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</si>
  <si>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</si>
  <si>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</si>
  <si>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</si>
  <si>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</si>
  <si>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</si>
  <si>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</si>
  <si>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</si>
  <si>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</si>
  <si>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</si>
  <si>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</si>
  <si>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</si>
  <si>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</si>
  <si>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</si>
  <si>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</si>
  <si>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</si>
  <si>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</si>
  <si>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</si>
  <si>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</si>
  <si>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</si>
  <si>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</si>
  <si>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</si>
  <si>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</si>
  <si>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</si>
  <si>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</si>
  <si>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</si>
  <si>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</si>
  <si>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</si>
  <si>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</si>
  <si>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</si>
  <si>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</si>
  <si>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</si>
  <si>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</si>
  <si>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</si>
  <si>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</si>
  <si>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</si>
  <si>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</si>
  <si>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</si>
  <si>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</si>
  <si>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</si>
  <si>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</si>
  <si>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</si>
  <si>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</si>
  <si>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</si>
  <si>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</si>
  <si>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</si>
  <si>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</si>
  <si>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</si>
  <si>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</si>
  <si>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</si>
  <si>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</si>
  <si>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</si>
  <si>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</si>
  <si>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</si>
  <si>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</si>
  <si>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</si>
  <si>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</si>
  <si>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</si>
  <si>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</si>
  <si>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</si>
  <si>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</si>
  <si>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</si>
  <si>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</si>
  <si>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</si>
  <si>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</si>
  <si>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</si>
  <si>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</si>
  <si>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</si>
  <si>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</si>
  <si>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</si>
  <si>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</si>
  <si>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</si>
  <si>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</si>
  <si>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</si>
  <si>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</si>
  <si>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</si>
  <si>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</si>
  <si>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</si>
  <si>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</si>
  <si>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</si>
  <si>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</si>
  <si>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</si>
  <si>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</si>
  <si>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</si>
  <si>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</si>
  <si>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</si>
  <si>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</si>
  <si>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</si>
  <si>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</si>
  <si>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</si>
  <si>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</si>
  <si>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</si>
  <si>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</si>
  <si>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</si>
  <si>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</si>
  <si>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</si>
  <si>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</si>
  <si>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</si>
  <si>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</si>
  <si>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</si>
  <si>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</si>
  <si>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</si>
  <si>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</si>
  <si>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</si>
  <si>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</si>
  <si>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</si>
  <si>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</si>
  <si>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</si>
  <si>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</si>
  <si>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</si>
  <si>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</si>
  <si>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</si>
  <si>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</si>
  <si>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</si>
  <si>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</si>
  <si>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</si>
  <si>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</si>
  <si>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</si>
  <si>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</si>
  <si>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</si>
  <si>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</si>
  <si>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</si>
  <si>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</si>
  <si>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</si>
  <si>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</si>
  <si>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</si>
  <si>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</si>
  <si>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</si>
  <si>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</si>
  <si>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</si>
  <si>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</si>
  <si>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</si>
  <si>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</si>
  <si>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</si>
  <si>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</si>
  <si>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</si>
  <si>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</si>
  <si>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</si>
  <si>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</si>
  <si>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</si>
  <si>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</si>
  <si>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</si>
  <si>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</si>
  <si>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</si>
  <si>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</si>
  <si>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</si>
  <si>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</si>
  <si>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</si>
  <si>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</si>
  <si>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</si>
  <si>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</si>
  <si>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</si>
  <si>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</si>
  <si>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</si>
  <si>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</si>
  <si>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</si>
  <si>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</si>
  <si>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</si>
  <si>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</si>
  <si>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</si>
  <si>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</si>
  <si>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</si>
  <si>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</si>
  <si>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</si>
  <si>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</si>
  <si>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</si>
  <si>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</si>
  <si>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</si>
  <si>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</si>
  <si>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</si>
  <si>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</si>
  <si>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</si>
  <si>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</si>
  <si>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</si>
  <si>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</si>
  <si>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</si>
  <si>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</si>
  <si>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</si>
  <si>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</si>
  <si>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</si>
  <si>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</si>
  <si>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</si>
  <si>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</si>
  <si>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</si>
  <si>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</si>
  <si>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</si>
  <si>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</si>
  <si>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</si>
  <si>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</si>
  <si>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</si>
  <si>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</si>
  <si>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</si>
  <si>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</si>
  <si>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</si>
  <si>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</si>
  <si>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</si>
  <si>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</si>
  <si>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</si>
  <si>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</si>
  <si>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</si>
  <si>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</si>
  <si>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</si>
  <si>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</si>
  <si>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</si>
  <si>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</si>
  <si>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</si>
  <si>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</si>
  <si>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</si>
  <si>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</si>
  <si>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</si>
  <si>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</si>
  <si>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</si>
  <si>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</si>
  <si>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</si>
  <si>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</si>
  <si>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</si>
  <si>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</si>
  <si>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</si>
  <si>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</si>
  <si>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</si>
  <si>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</si>
  <si>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</si>
  <si>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</si>
  <si>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</si>
  <si>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</si>
  <si>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</si>
  <si>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</si>
  <si>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</si>
  <si>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</si>
  <si>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</si>
  <si>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</si>
  <si>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</si>
  <si>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</si>
  <si>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</si>
  <si>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</si>
  <si>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</si>
  <si>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</si>
  <si>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</si>
  <si>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</si>
  <si>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</si>
  <si>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</si>
  <si>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</si>
  <si>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</si>
  <si>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</si>
  <si>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</si>
  <si>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</si>
  <si>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</si>
  <si>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</si>
  <si>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</si>
  <si>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</si>
  <si>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</si>
  <si>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</si>
  <si>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</si>
  <si>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</si>
  <si>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</si>
  <si>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</si>
  <si>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</si>
  <si>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</si>
  <si>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</si>
  <si>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</si>
  <si>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</si>
  <si>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</si>
  <si>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</si>
  <si>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</si>
  <si>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</si>
  <si>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</si>
  <si>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</si>
  <si>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</si>
  <si>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</si>
  <si>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</si>
  <si>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</si>
  <si>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</si>
  <si>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</si>
  <si>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</si>
  <si>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</si>
  <si>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</si>
  <si>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</si>
  <si>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</si>
  <si>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</si>
  <si>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</si>
  <si>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</si>
  <si>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</si>
  <si>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</si>
  <si>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</si>
  <si>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</si>
  <si>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</si>
  <si>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</si>
  <si>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</si>
  <si>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</si>
  <si>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</si>
  <si>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</si>
  <si>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</si>
  <si>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</si>
  <si>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</si>
  <si>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</si>
  <si>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</si>
  <si>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</si>
  <si>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</si>
  <si>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</si>
  <si>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</si>
  <si>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</si>
  <si>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</si>
  <si>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</si>
  <si>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</si>
  <si>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</si>
  <si>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</si>
  <si>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</si>
  <si>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</si>
  <si>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</si>
  <si>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</si>
  <si>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</si>
  <si>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</si>
  <si>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</si>
  <si>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</si>
  <si>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</si>
  <si>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</si>
  <si>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</si>
  <si>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</si>
  <si>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</si>
  <si>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</si>
  <si>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</si>
  <si>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</si>
  <si>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</si>
  <si>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</si>
  <si>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</si>
  <si>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</si>
  <si>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</si>
  <si>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</si>
  <si>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</si>
  <si>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</si>
  <si>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</si>
  <si>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</si>
  <si>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</si>
  <si>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</si>
  <si>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</si>
  <si>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</si>
  <si>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</si>
  <si>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</si>
  <si>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</si>
  <si>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</si>
  <si>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</si>
  <si>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</si>
  <si>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</si>
  <si>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</si>
  <si>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</si>
  <si>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</si>
  <si>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</si>
  <si>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</si>
  <si>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</si>
  <si>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</si>
  <si>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</si>
  <si>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</si>
  <si>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</si>
  <si>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</si>
  <si>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</si>
  <si>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</si>
  <si>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</si>
  <si>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</si>
  <si>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</si>
  <si>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</si>
  <si>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</si>
  <si>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</si>
  <si>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</si>
  <si>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</si>
  <si>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</si>
  <si>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</si>
  <si>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</si>
  <si>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</si>
  <si>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</si>
  <si>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</si>
  <si>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</si>
  <si>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</si>
  <si>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</si>
  <si>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</si>
  <si>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</si>
  <si>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</si>
  <si>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</si>
  <si>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</si>
  <si>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</si>
  <si>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</si>
  <si>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</si>
  <si>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</si>
  <si>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</si>
  <si>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</si>
  <si>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</si>
  <si>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</si>
  <si>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</si>
  <si>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</si>
  <si>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</si>
  <si>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</si>
  <si>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</si>
  <si>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</si>
  <si>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</si>
  <si>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</si>
  <si>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</si>
  <si>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</si>
  <si>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</si>
  <si>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</si>
  <si>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</si>
  <si>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</si>
  <si>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</si>
  <si>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</si>
  <si>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</si>
  <si>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</si>
  <si>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</si>
  <si>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</si>
  <si>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</si>
  <si>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</si>
  <si>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</si>
  <si>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</si>
  <si>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</si>
  <si>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</si>
  <si>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</si>
  <si>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</si>
  <si>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</si>
  <si>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</si>
  <si>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</si>
  <si>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</si>
  <si>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</si>
  <si>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</si>
  <si>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</si>
  <si>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</si>
  <si>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</si>
  <si>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</si>
  <si>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</si>
  <si>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</si>
  <si>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</si>
  <si>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</si>
  <si>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</si>
  <si>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</si>
  <si>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</si>
  <si>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</si>
  <si>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</si>
  <si>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</si>
  <si>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</si>
  <si>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</si>
  <si>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</si>
  <si>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</si>
  <si>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</si>
  <si>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</si>
  <si>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</si>
  <si>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</si>
  <si>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</si>
  <si>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</si>
  <si>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</si>
  <si>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</si>
  <si>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</si>
  <si>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</si>
  <si>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</si>
  <si>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</si>
  <si>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</si>
  <si>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</si>
  <si>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</si>
  <si>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</si>
  <si>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</si>
  <si>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</si>
  <si>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</si>
  <si>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</si>
  <si>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</si>
  <si>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</si>
  <si>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</si>
  <si>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</si>
  <si>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</si>
  <si>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</si>
  <si>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</si>
  <si>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</si>
  <si>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</si>
  <si>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</si>
  <si>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</si>
  <si>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</si>
  <si>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</si>
  <si>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</si>
  <si>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</si>
  <si>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</si>
  <si>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</si>
  <si>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</si>
  <si>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</si>
  <si>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</si>
  <si>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</si>
  <si>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</si>
  <si>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</si>
  <si>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</si>
  <si>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</si>
  <si>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</si>
  <si>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</si>
  <si>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</si>
  <si>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</si>
  <si>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</si>
  <si>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</si>
  <si>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</si>
  <si>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</si>
  <si>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</si>
  <si>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</si>
  <si>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</si>
  <si>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</si>
  <si>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</si>
  <si>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</si>
  <si>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</si>
  <si>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</si>
  <si>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</si>
  <si>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</si>
  <si>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</si>
  <si>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</si>
  <si>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</si>
  <si>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</si>
  <si>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</si>
  <si>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</si>
  <si>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</si>
  <si>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</si>
  <si>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</si>
  <si>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</si>
  <si>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</si>
  <si>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</si>
  <si>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</si>
  <si>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</si>
  <si>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</si>
  <si>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</si>
  <si>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</si>
  <si>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</si>
  <si>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</si>
  <si>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</si>
  <si>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</si>
  <si>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</si>
  <si>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</si>
  <si>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</si>
  <si>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</si>
  <si>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</si>
  <si>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</si>
  <si>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</si>
  <si>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</si>
  <si>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</si>
  <si>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</si>
  <si>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</si>
  <si>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</si>
  <si>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</si>
  <si>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</si>
  <si>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</si>
  <si>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</si>
  <si>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</si>
  <si>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</si>
  <si>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</si>
  <si>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</si>
  <si>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</si>
  <si>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</si>
  <si>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</si>
  <si>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</si>
  <si>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</si>
  <si>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</si>
  <si>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</si>
  <si>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</si>
  <si>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</si>
  <si>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</si>
  <si>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</si>
  <si>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</si>
  <si>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</si>
  <si>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</si>
  <si>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</si>
  <si>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</si>
  <si>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</si>
  <si>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</si>
  <si>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</si>
  <si>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</si>
  <si>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</si>
  <si>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</si>
  <si>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</si>
  <si>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</si>
  <si>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</si>
  <si>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</si>
  <si>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</si>
  <si>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</si>
  <si>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</si>
  <si>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</si>
  <si>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</si>
  <si>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</si>
  <si>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</si>
  <si>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</si>
  <si>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</si>
  <si>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</si>
  <si>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</si>
  <si>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</si>
  <si>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</si>
  <si>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</si>
  <si>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</si>
  <si>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</si>
  <si>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</si>
  <si>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</si>
  <si>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</si>
  <si>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</si>
  <si>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</si>
  <si>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</si>
  <si>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</si>
  <si>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</si>
  <si>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</si>
  <si>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</si>
  <si>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</si>
  <si>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</si>
  <si>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</si>
  <si>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</si>
  <si>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</si>
  <si>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</si>
  <si>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</si>
  <si>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</si>
  <si>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</si>
  <si>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</si>
  <si>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</si>
  <si>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</si>
  <si>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</si>
  <si>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</si>
  <si>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</si>
  <si>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</si>
  <si>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</si>
  <si>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</si>
  <si>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</si>
  <si>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</si>
  <si>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</si>
  <si>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</si>
  <si>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</si>
  <si>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</si>
  <si>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</si>
  <si>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</si>
  <si>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</si>
  <si>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</si>
  <si>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</si>
  <si>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</si>
  <si>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</si>
  <si>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</si>
  <si>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</si>
  <si>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</si>
  <si>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</si>
  <si>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</si>
  <si>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</si>
  <si>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</si>
  <si>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</si>
  <si>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</si>
  <si>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</si>
  <si>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</si>
  <si>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</si>
  <si>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</si>
  <si>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</si>
  <si>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</si>
  <si>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</si>
  <si>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</si>
  <si>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</si>
  <si>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</si>
  <si>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</si>
  <si>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</si>
  <si>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</si>
  <si>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</si>
  <si>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</si>
  <si>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</si>
  <si>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</si>
  <si>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</si>
  <si>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</si>
  <si>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</si>
  <si>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</si>
  <si>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</si>
  <si>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</si>
  <si>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</si>
  <si>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</si>
  <si>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</si>
  <si>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</si>
  <si>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</si>
  <si>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</si>
  <si>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</si>
  <si>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</si>
  <si>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</si>
  <si>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</si>
  <si>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</si>
  <si>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</si>
  <si>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</si>
  <si>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</si>
  <si>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</si>
  <si>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</si>
  <si>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</si>
  <si>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</si>
  <si>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</si>
  <si>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</si>
  <si>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</si>
  <si>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</si>
  <si>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</si>
  <si>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</si>
  <si>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</si>
  <si>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</si>
  <si>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</si>
  <si>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</si>
  <si>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</si>
  <si>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</si>
  <si>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</si>
  <si>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</si>
  <si>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</si>
  <si>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</si>
  <si>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</si>
  <si>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</si>
  <si>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</si>
  <si>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</si>
  <si>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</si>
  <si>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</si>
  <si>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</si>
  <si>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</si>
  <si>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</si>
  <si>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</si>
  <si>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</si>
  <si>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</si>
  <si>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</si>
  <si>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</si>
  <si>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</si>
  <si>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</si>
  <si>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</si>
  <si>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</si>
  <si>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</si>
  <si>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</si>
  <si>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</si>
  <si>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</si>
  <si>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</si>
  <si>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</si>
  <si>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</si>
  <si>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</si>
  <si>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</si>
  <si>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</si>
  <si>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</si>
  <si>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</si>
  <si>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</si>
  <si>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</si>
  <si>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</si>
  <si>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</si>
  <si>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</si>
  <si>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</si>
  <si>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</si>
  <si>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</si>
  <si>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</si>
  <si>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</si>
  <si>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</si>
  <si>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</si>
  <si>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</si>
  <si>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</si>
  <si>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</si>
  <si>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</si>
  <si>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</si>
  <si>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</si>
  <si>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</si>
  <si>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</si>
  <si>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</si>
  <si>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</si>
  <si>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</si>
  <si>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</si>
  <si>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</si>
  <si>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</si>
  <si>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</si>
  <si>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</si>
  <si>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</si>
  <si>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</si>
  <si>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</si>
  <si>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</si>
  <si>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</si>
  <si>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</si>
  <si>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</si>
  <si>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</si>
  <si>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</si>
  <si>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</si>
  <si>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</si>
  <si>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</si>
  <si>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</si>
  <si>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</si>
  <si>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</si>
  <si>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</si>
  <si>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</si>
  <si>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</si>
  <si>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</si>
  <si>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</si>
  <si>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</si>
  <si>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</si>
  <si>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</si>
  <si>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</si>
  <si>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</si>
  <si>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</si>
  <si>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</si>
  <si>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</si>
  <si>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</si>
  <si>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</si>
  <si>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</si>
  <si>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</si>
  <si>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</si>
  <si>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</si>
  <si>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</si>
  <si>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</si>
  <si>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</si>
  <si>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</si>
  <si>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</si>
  <si>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</si>
  <si>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</si>
  <si>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</si>
  <si>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</si>
  <si>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</si>
  <si>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</si>
  <si>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</si>
  <si>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</si>
  <si>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</si>
  <si>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</si>
  <si>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</si>
  <si>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</si>
  <si>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</si>
  <si>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</si>
  <si>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</si>
  <si>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</si>
  <si>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</si>
  <si>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</si>
  <si>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</si>
  <si>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</si>
  <si>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</si>
  <si>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</si>
  <si>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</si>
  <si>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</si>
  <si>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</si>
  <si>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</si>
  <si>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</si>
  <si>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</si>
  <si>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</si>
  <si>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</si>
  <si>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</si>
  <si>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</si>
  <si>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</si>
  <si>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</si>
  <si>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</si>
  <si>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</si>
  <si>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</si>
  <si>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</si>
  <si>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</si>
  <si>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</si>
  <si>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</si>
  <si>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</si>
  <si>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</si>
  <si>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</si>
  <si>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</si>
  <si>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</si>
  <si>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</si>
  <si>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</si>
  <si>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</si>
  <si>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</si>
  <si>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</si>
  <si>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</si>
  <si>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</si>
  <si>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</si>
  <si>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</si>
  <si>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</si>
  <si>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</si>
  <si>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</si>
  <si>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</si>
  <si>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</si>
  <si>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</si>
  <si>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</si>
  <si>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</si>
  <si>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</si>
  <si>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</si>
  <si>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</si>
  <si>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</si>
  <si>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</si>
  <si>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</si>
  <si>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</si>
  <si>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</si>
  <si>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</si>
  <si>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</si>
  <si>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</si>
  <si>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</si>
  <si>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</si>
  <si>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</si>
  <si>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</si>
  <si>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</si>
  <si>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</si>
  <si>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</si>
  <si>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</si>
  <si>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</si>
  <si>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</si>
  <si>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</si>
  <si>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</si>
  <si>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</si>
  <si>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</si>
  <si>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</si>
  <si>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</si>
  <si>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</si>
  <si>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</si>
  <si>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</si>
  <si>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</si>
  <si>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</si>
  <si>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</si>
  <si>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</si>
  <si>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</si>
  <si>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</si>
  <si>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</si>
  <si>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</si>
  <si>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</si>
  <si>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</si>
  <si>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</si>
  <si>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</si>
  <si>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</si>
  <si>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</si>
  <si>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</si>
  <si>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</si>
  <si>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</si>
  <si>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</si>
  <si>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</si>
  <si>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</si>
  <si>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</si>
  <si>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</si>
  <si>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</si>
  <si>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</si>
  <si>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</si>
  <si>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</si>
  <si>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</si>
  <si>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</si>
  <si>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</si>
  <si>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</si>
  <si>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</si>
  <si>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</si>
  <si>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</si>
  <si>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</si>
  <si>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</si>
  <si>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</si>
  <si>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</si>
  <si>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</si>
  <si>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</si>
  <si>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</si>
  <si>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</si>
  <si>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</si>
  <si>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</si>
  <si>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</si>
  <si>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</si>
  <si>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</si>
  <si>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</si>
  <si>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</si>
  <si>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</si>
  <si>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</si>
  <si>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</si>
  <si>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</si>
  <si>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</si>
  <si>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</si>
  <si>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</si>
  <si>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</si>
  <si>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</si>
  <si>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</si>
  <si>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</si>
  <si>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</si>
  <si>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</si>
  <si>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</si>
  <si>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</si>
  <si>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</si>
  <si>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</si>
  <si>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</si>
  <si>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</si>
  <si>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</si>
  <si>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</si>
  <si>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</si>
  <si>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</si>
  <si>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</si>
  <si>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</si>
  <si>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</si>
  <si>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</si>
  <si>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</si>
  <si>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</si>
  <si>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</si>
  <si>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</si>
  <si>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</si>
  <si>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</si>
  <si>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</si>
  <si>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</si>
  <si>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</si>
  <si>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</si>
  <si>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</si>
  <si>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</si>
  <si>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</si>
  <si>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</si>
  <si>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</si>
  <si>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</si>
  <si>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</si>
  <si>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</si>
  <si>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</si>
  <si>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</si>
  <si>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</si>
  <si>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</si>
  <si>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</si>
  <si>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</si>
  <si>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</si>
  <si>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</si>
  <si>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</si>
  <si>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</si>
  <si>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</si>
  <si>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</si>
  <si>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</si>
  <si>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</si>
  <si>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</si>
  <si>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</si>
  <si>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</si>
  <si>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</si>
  <si>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</si>
  <si>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</si>
  <si>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</si>
  <si>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</si>
  <si>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</si>
  <si>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</si>
  <si>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</si>
  <si>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</si>
  <si>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</si>
  <si>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</si>
  <si>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</si>
  <si>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</si>
  <si>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</si>
  <si>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</si>
  <si>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</si>
  <si>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</si>
  <si>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</si>
  <si>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</si>
  <si>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</si>
  <si>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</si>
  <si>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</si>
  <si>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</si>
  <si>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</si>
  <si>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</si>
  <si>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</si>
  <si>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</si>
  <si>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</si>
  <si>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</si>
  <si>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</si>
  <si>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</si>
  <si>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</si>
  <si>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</si>
  <si>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</si>
  <si>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</si>
  <si>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</si>
  <si>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</si>
  <si>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</si>
  <si>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</si>
  <si>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</si>
  <si>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</si>
  <si>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</si>
  <si>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</si>
  <si>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</si>
  <si>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</si>
  <si>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</si>
  <si>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</si>
  <si>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</si>
  <si>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</si>
  <si>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</si>
  <si>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</si>
  <si>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</si>
  <si>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</si>
  <si>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</si>
  <si>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</si>
  <si>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</si>
  <si>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</si>
  <si>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</si>
  <si>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</si>
  <si>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</si>
  <si>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</si>
  <si>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</si>
  <si>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</si>
  <si>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</si>
  <si>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</si>
  <si>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</si>
  <si>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</si>
  <si>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</si>
  <si>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</si>
  <si>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</si>
  <si>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</si>
  <si>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</si>
  <si>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</si>
  <si>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</si>
  <si>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</si>
  <si>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</si>
  <si>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</si>
  <si>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</si>
  <si>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</si>
  <si>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</si>
  <si>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</si>
  <si>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</si>
  <si>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</si>
  <si>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</si>
  <si>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</si>
  <si>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</si>
  <si>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</si>
  <si>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</si>
  <si>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</si>
  <si>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</si>
  <si>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</si>
  <si>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</si>
  <si>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</si>
  <si>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</si>
  <si>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</si>
  <si>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</si>
  <si>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</si>
  <si>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</si>
  <si>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</si>
  <si>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</si>
  <si>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</si>
  <si>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</si>
  <si>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</si>
  <si>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</si>
  <si>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</si>
  <si>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</si>
  <si>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</si>
  <si>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</si>
  <si>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</si>
  <si>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</si>
  <si>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</si>
  <si>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</si>
  <si>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</si>
  <si>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</si>
  <si>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</si>
  <si>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</si>
  <si>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</si>
  <si>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</si>
  <si>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</si>
  <si>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</si>
  <si>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</si>
  <si>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</si>
  <si>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</si>
  <si>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</si>
  <si>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</si>
  <si>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</si>
  <si>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</si>
  <si>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</si>
  <si>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</si>
  <si>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</si>
  <si>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</si>
  <si>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</si>
  <si>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</si>
  <si>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</si>
  <si>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</si>
  <si>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</si>
  <si>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</si>
  <si>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</si>
  <si>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</si>
  <si>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</si>
  <si>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</si>
  <si>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</si>
  <si>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</si>
  <si>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</si>
  <si>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</si>
  <si>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</si>
  <si>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</si>
  <si>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</si>
  <si>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</si>
  <si>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</si>
  <si>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</si>
  <si>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</si>
  <si>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</si>
  <si>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</si>
  <si>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</si>
  <si>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</si>
  <si>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</si>
  <si>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</si>
  <si>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</si>
  <si>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</si>
  <si>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</si>
  <si>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</si>
  <si>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</si>
  <si>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</si>
  <si>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</si>
  <si>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</si>
  <si>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</si>
  <si>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</si>
  <si>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</si>
  <si>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</si>
  <si>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</si>
  <si>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</si>
  <si>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</si>
  <si>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</si>
  <si>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</si>
  <si>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</si>
  <si>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</si>
  <si>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</si>
  <si>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</si>
  <si>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</si>
  <si>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</si>
  <si>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</si>
  <si>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</si>
  <si>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</si>
  <si>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</si>
  <si>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</si>
  <si>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</si>
  <si>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</si>
  <si>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</si>
  <si>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</si>
  <si>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</si>
  <si>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</si>
  <si>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</si>
  <si>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</si>
  <si>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</si>
  <si>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</si>
  <si>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</si>
  <si>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</si>
  <si>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</si>
  <si>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</si>
  <si>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</si>
  <si>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</si>
  <si>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</si>
  <si>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</si>
  <si>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</si>
  <si>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</si>
  <si>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</si>
  <si>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</si>
  <si>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</si>
  <si>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</si>
  <si>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</si>
  <si>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</si>
  <si>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</si>
  <si>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</si>
  <si>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</si>
  <si>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</si>
  <si>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</si>
  <si>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</si>
  <si>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</si>
  <si>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</si>
  <si>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</si>
  <si>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</si>
  <si>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</si>
  <si>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</si>
  <si>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</si>
  <si>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</si>
  <si>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</si>
  <si>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</si>
  <si>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</si>
  <si>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</si>
  <si>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</si>
  <si>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</si>
  <si>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</si>
  <si>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</si>
  <si>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</si>
  <si>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</si>
  <si>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</si>
  <si>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</si>
  <si>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</si>
  <si>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</si>
  <si>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</si>
  <si>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</si>
  <si>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</si>
  <si>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</si>
  <si>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</si>
  <si>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</si>
  <si>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</si>
  <si>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</si>
  <si>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</si>
  <si>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</si>
  <si>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</si>
  <si>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</si>
  <si>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</si>
  <si>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</si>
  <si>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</si>
  <si>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</si>
  <si>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</si>
  <si>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</si>
  <si>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</si>
  <si>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</si>
  <si>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</si>
  <si>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</si>
  <si>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</si>
  <si>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</si>
  <si>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</si>
  <si>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</si>
  <si>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</si>
  <si>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</si>
  <si>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</si>
  <si>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</si>
  <si>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</si>
  <si>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</si>
  <si>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</si>
  <si>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</si>
  <si>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</si>
  <si>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</si>
  <si>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</si>
  <si>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</si>
  <si>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</si>
  <si>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</si>
  <si>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</si>
  <si>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</si>
  <si>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</si>
  <si>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</si>
  <si>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</si>
  <si>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</si>
  <si>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</si>
  <si>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</si>
  <si>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</si>
  <si>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</si>
  <si>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</si>
  <si>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</si>
  <si>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</si>
  <si>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</si>
  <si>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</si>
  <si>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</si>
  <si>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</si>
  <si>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</si>
  <si>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</si>
  <si>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</si>
  <si>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</si>
  <si>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</si>
  <si>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</si>
  <si>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</si>
  <si>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</si>
  <si>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</si>
  <si>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</si>
  <si>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</si>
  <si>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</si>
  <si>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</si>
  <si>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</si>
  <si>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</si>
  <si>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</si>
  <si>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</si>
  <si>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</si>
  <si>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</si>
  <si>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</si>
  <si>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</si>
  <si>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</si>
  <si>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</si>
  <si>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</si>
  <si>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</si>
  <si>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</si>
  <si>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</si>
  <si>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</si>
  <si>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</si>
  <si>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</si>
  <si>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</si>
  <si>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</si>
  <si>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</si>
  <si>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</si>
  <si>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</si>
  <si>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</si>
  <si>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</si>
  <si>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</si>
  <si>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</si>
  <si>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</si>
  <si>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</si>
  <si>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</si>
  <si>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</si>
  <si>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</si>
  <si>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</si>
  <si>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</si>
  <si>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</si>
  <si>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</si>
  <si>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</si>
  <si>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</si>
  <si>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</si>
  <si>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</si>
  <si>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</si>
  <si>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</si>
  <si>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</si>
  <si>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</si>
  <si>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</si>
  <si>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</si>
  <si>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</si>
  <si>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</si>
  <si>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</si>
  <si>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</si>
  <si>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</si>
  <si>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</si>
  <si>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</si>
  <si>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</si>
  <si>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</si>
  <si>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</si>
  <si>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</si>
  <si>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</si>
  <si>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</si>
  <si>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</si>
  <si>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</si>
  <si>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</si>
  <si>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</si>
  <si>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</si>
  <si>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</si>
  <si>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</si>
  <si>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</si>
  <si>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</si>
  <si>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</si>
  <si>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</si>
  <si>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</si>
  <si>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</si>
  <si>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</si>
  <si>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</si>
  <si>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</si>
  <si>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</si>
  <si>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</si>
  <si>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</si>
  <si>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</si>
  <si>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</si>
  <si>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</si>
  <si>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</si>
  <si>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</si>
  <si>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</si>
  <si>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</si>
  <si>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</si>
  <si>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</si>
  <si>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</si>
  <si>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</si>
  <si>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</si>
  <si>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</si>
  <si>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</si>
  <si>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</si>
  <si>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</si>
  <si>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</si>
  <si>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</si>
  <si>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</si>
  <si>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</si>
  <si>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</si>
  <si>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</si>
  <si>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</si>
  <si>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</si>
  <si>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</si>
  <si>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</si>
  <si>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</si>
  <si>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</si>
  <si>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</si>
  <si>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</si>
  <si>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</si>
  <si>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</si>
  <si>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</si>
  <si>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</si>
  <si>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</si>
  <si>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</si>
  <si>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</si>
  <si>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</si>
  <si>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</si>
  <si>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</si>
  <si>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</si>
  <si>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</si>
  <si>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</si>
  <si>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</si>
  <si>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</si>
  <si>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</si>
  <si>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</si>
  <si>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</si>
  <si>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</si>
  <si>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</si>
  <si>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</si>
  <si>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</si>
  <si>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</si>
  <si>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</si>
  <si>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</si>
  <si>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</si>
  <si>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</si>
  <si>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</si>
  <si>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</si>
  <si>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</si>
  <si>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</si>
  <si>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</si>
  <si>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</si>
  <si>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</si>
  <si>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</si>
  <si>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</si>
  <si>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</si>
  <si>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</si>
  <si>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</si>
  <si>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</si>
  <si>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</si>
  <si>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</si>
  <si>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</si>
  <si>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</si>
  <si>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</si>
  <si>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</si>
  <si>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</si>
  <si>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</si>
  <si>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</si>
  <si>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</si>
  <si>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</si>
  <si>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</si>
  <si>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</si>
  <si>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</si>
  <si>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</si>
  <si>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</si>
  <si>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</si>
  <si>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</si>
  <si>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</si>
  <si>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</si>
  <si>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</si>
  <si>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</si>
  <si>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</si>
  <si>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</si>
  <si>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</si>
  <si>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</si>
  <si>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</si>
  <si>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</si>
  <si>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</si>
  <si>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</si>
  <si>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</si>
  <si>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</si>
  <si>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</si>
  <si>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</si>
  <si>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</si>
  <si>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</si>
  <si>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</si>
  <si>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</si>
  <si>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</si>
  <si>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</si>
  <si>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</si>
  <si>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</si>
  <si>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</si>
  <si>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</si>
  <si>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</si>
  <si>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</si>
  <si>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</si>
  <si>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</si>
  <si>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</si>
  <si>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</si>
  <si>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</si>
  <si>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</si>
  <si>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</si>
  <si>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</si>
  <si>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</si>
  <si>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</si>
  <si>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</si>
  <si>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</si>
  <si>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</si>
  <si>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</si>
  <si>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</si>
  <si>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</si>
  <si>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</si>
  <si>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</si>
  <si>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</si>
  <si>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</si>
  <si>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</si>
  <si>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</si>
  <si>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</si>
  <si>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</si>
  <si>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</si>
  <si>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</si>
  <si>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</si>
  <si>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</si>
  <si>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</si>
  <si>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</si>
  <si>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</si>
  <si>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</si>
  <si>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</si>
  <si>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</si>
  <si>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</si>
  <si>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</si>
  <si>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</si>
  <si>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</si>
  <si>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</si>
  <si>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</si>
  <si>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</si>
  <si>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</si>
  <si>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</si>
  <si>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</si>
  <si>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</si>
  <si>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</si>
  <si>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</si>
  <si>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</si>
  <si>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</si>
  <si>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</si>
  <si>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</si>
  <si>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</si>
  <si>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</si>
  <si>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</si>
  <si>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</si>
  <si>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</si>
  <si>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</si>
  <si>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</si>
  <si>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</si>
  <si>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</si>
  <si>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</si>
  <si>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</si>
  <si>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</si>
  <si>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</si>
  <si>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</si>
  <si>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</si>
  <si>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</si>
  <si>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</si>
  <si>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</si>
  <si>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</si>
  <si>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</si>
  <si>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</si>
  <si>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</si>
  <si>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</si>
  <si>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</si>
  <si>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</si>
  <si>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</si>
  <si>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</si>
  <si>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</si>
  <si>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</si>
  <si>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</si>
  <si>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</si>
  <si>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</si>
  <si>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</si>
  <si>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</si>
  <si>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</si>
  <si>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</si>
  <si>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</si>
  <si>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</si>
  <si>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</si>
  <si>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</si>
  <si>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</si>
  <si>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</si>
  <si>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</si>
  <si>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</si>
  <si>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</si>
  <si>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</si>
  <si>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</si>
  <si>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</si>
  <si>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</si>
  <si>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</si>
  <si>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</si>
  <si>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</si>
  <si>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</si>
  <si>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</si>
  <si>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</si>
  <si>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</si>
  <si>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</si>
  <si>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</si>
  <si>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</si>
  <si>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</si>
  <si>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</si>
  <si>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</si>
  <si>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</si>
  <si>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</si>
  <si>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</si>
  <si>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</si>
  <si>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</si>
  <si>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</si>
  <si>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</si>
  <si>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</si>
  <si>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</si>
  <si>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</si>
  <si>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</si>
  <si>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</si>
  <si>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</si>
  <si>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</si>
  <si>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</si>
  <si>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</si>
  <si>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</si>
  <si>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</si>
  <si>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</si>
  <si>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</si>
  <si>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</si>
  <si>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</si>
  <si>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</si>
  <si>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</si>
  <si>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</si>
  <si>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</si>
  <si>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</si>
  <si>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</si>
  <si>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</si>
  <si>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</si>
  <si>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</si>
  <si>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</si>
  <si>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</si>
  <si>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</si>
  <si>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</si>
  <si>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</si>
  <si>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</si>
  <si>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</si>
  <si>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</si>
  <si>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</si>
  <si>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</si>
  <si>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</si>
  <si>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</si>
  <si>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</si>
  <si>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</si>
  <si>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</si>
  <si>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</si>
  <si>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</si>
  <si>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</si>
  <si>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</si>
  <si>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</si>
  <si>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</si>
  <si>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</si>
  <si>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</si>
  <si>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</si>
  <si>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</si>
  <si>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</si>
  <si>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</si>
  <si>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</si>
  <si>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</si>
  <si>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</si>
  <si>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</si>
  <si>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</si>
  <si>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</si>
  <si>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</si>
  <si>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</si>
  <si>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</si>
  <si>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</si>
  <si>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</si>
  <si>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</si>
  <si>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</si>
  <si>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</si>
  <si>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</si>
  <si>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</si>
  <si>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</si>
  <si>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</si>
  <si>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</si>
  <si>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</si>
  <si>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</si>
  <si>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</si>
  <si>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</si>
  <si>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</si>
  <si>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</si>
  <si>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</si>
  <si>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</si>
  <si>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</si>
  <si>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</si>
  <si>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</si>
  <si>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</si>
  <si>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</si>
  <si>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</si>
  <si>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</si>
  <si>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</si>
  <si>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</si>
  <si>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</si>
  <si>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</si>
  <si>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</si>
  <si>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</si>
  <si>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</si>
  <si>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</si>
  <si>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</si>
  <si>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</si>
  <si>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</si>
  <si>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</si>
  <si>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</si>
  <si>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</si>
  <si>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</si>
  <si>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</si>
  <si>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</si>
  <si>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</si>
  <si>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</si>
  <si>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</si>
  <si>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</si>
  <si>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</si>
  <si>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</si>
  <si>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</si>
  <si>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</si>
  <si>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</si>
  <si>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</si>
  <si>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</si>
  <si>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</si>
  <si>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</si>
  <si>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</si>
  <si>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</si>
  <si>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</si>
  <si>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</si>
  <si>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</si>
  <si>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</si>
  <si>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</si>
  <si>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</si>
  <si>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</si>
  <si>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</si>
  <si>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</si>
  <si>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</si>
  <si>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</si>
  <si>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</si>
  <si>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</si>
  <si>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</si>
  <si>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</si>
  <si>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</si>
  <si>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</si>
  <si>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</si>
  <si>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</si>
  <si>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</si>
  <si>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</si>
  <si>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</si>
  <si>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</si>
  <si>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</si>
  <si>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</si>
  <si>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</si>
  <si>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</si>
  <si>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</si>
  <si>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</si>
  <si>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</si>
  <si>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</si>
  <si>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</si>
  <si>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</si>
  <si>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</si>
  <si>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</si>
  <si>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</si>
  <si>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</si>
  <si>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</si>
  <si>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</si>
  <si>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</si>
  <si>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</si>
  <si>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</si>
  <si>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</si>
  <si>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</si>
  <si>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</si>
  <si>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</si>
  <si>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</si>
  <si>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</si>
  <si>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</si>
  <si>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</si>
  <si>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</si>
  <si>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</si>
  <si>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</si>
  <si>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</si>
  <si>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</si>
  <si>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</si>
  <si>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</si>
  <si>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</si>
  <si>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</si>
  <si>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</si>
  <si>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</si>
  <si>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</si>
  <si>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</si>
  <si>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</si>
  <si>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</si>
  <si>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</si>
  <si>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</si>
  <si>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</si>
  <si>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</si>
  <si>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</si>
  <si>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</si>
  <si>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</si>
  <si>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</si>
  <si>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</si>
  <si>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</si>
  <si>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</si>
  <si>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</si>
  <si>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</si>
  <si>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</si>
  <si>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</si>
  <si>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</si>
  <si>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</si>
  <si>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</si>
  <si>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</si>
  <si>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</si>
  <si>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</si>
  <si>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</si>
  <si>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</si>
  <si>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</si>
  <si>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</si>
  <si>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</si>
  <si>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</si>
  <si>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</si>
  <si>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</si>
  <si>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</si>
  <si>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</si>
  <si>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</si>
  <si>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</si>
  <si>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</si>
  <si>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</si>
  <si>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</si>
  <si>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</si>
  <si>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</si>
  <si>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</si>
  <si>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</si>
  <si>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</si>
  <si>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</si>
  <si>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</si>
  <si>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</si>
  <si>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</si>
  <si>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</si>
  <si>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</si>
  <si>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</si>
  <si>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</si>
  <si>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</si>
  <si>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</si>
  <si>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</si>
  <si>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</si>
  <si>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</si>
  <si>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</si>
  <si>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</si>
  <si>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</si>
  <si>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</si>
  <si>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</si>
  <si>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</si>
  <si>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</si>
  <si>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</si>
  <si>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</si>
  <si>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</si>
  <si>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</si>
  <si>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</si>
  <si>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</si>
  <si>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</si>
  <si>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</si>
  <si>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</si>
  <si>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</si>
  <si>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</si>
  <si>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</si>
  <si>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</si>
  <si>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</si>
  <si>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</si>
  <si>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</si>
  <si>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</si>
  <si>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</si>
  <si>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</si>
  <si>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</si>
  <si>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</si>
  <si>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</si>
  <si>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</si>
  <si>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</si>
  <si>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</si>
  <si>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</si>
  <si>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</si>
  <si>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</si>
  <si>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</si>
  <si>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</si>
  <si>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</si>
  <si>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</si>
  <si>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</si>
  <si>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</si>
  <si>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</si>
  <si>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</si>
  <si>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</si>
  <si>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</si>
  <si>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</si>
  <si>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</si>
  <si>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</si>
  <si>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</si>
  <si>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</si>
  <si>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</si>
  <si>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</si>
  <si>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</si>
  <si>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</si>
  <si>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</si>
  <si>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</si>
  <si>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</si>
  <si>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</si>
  <si>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</si>
  <si>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</si>
  <si>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</si>
  <si>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</si>
  <si>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</si>
  <si>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</si>
  <si>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</si>
  <si>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</si>
  <si>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</si>
  <si>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</si>
  <si>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</si>
  <si>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</si>
  <si>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</si>
  <si>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</si>
  <si>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</si>
  <si>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</si>
  <si>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</si>
  <si>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</si>
  <si>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</si>
  <si>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</si>
  <si>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</si>
  <si>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</si>
  <si>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</si>
  <si>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</si>
  <si>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</si>
  <si>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</si>
  <si>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</si>
  <si>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</si>
  <si>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</si>
  <si>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</si>
  <si>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</si>
  <si>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</si>
  <si>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</si>
  <si>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</si>
  <si>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</si>
  <si>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</si>
  <si>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</si>
  <si>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</si>
  <si>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</si>
  <si>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</si>
  <si>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</si>
  <si>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</si>
  <si>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</si>
  <si>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</si>
  <si>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</si>
  <si>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</si>
  <si>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</si>
  <si>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</si>
  <si>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</si>
  <si>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</si>
  <si>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</si>
  <si>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</si>
  <si>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</si>
  <si>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</si>
  <si>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</si>
  <si>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</si>
  <si>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</si>
  <si>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</si>
  <si>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</si>
  <si>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</si>
  <si>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</si>
  <si>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</si>
  <si>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</si>
  <si>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</si>
  <si>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</si>
  <si>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</si>
  <si>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</si>
  <si>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</si>
  <si>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</si>
  <si>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</si>
  <si>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</si>
  <si>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</si>
  <si>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</si>
  <si>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</si>
  <si>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</si>
  <si>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</si>
  <si>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</si>
  <si>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</si>
  <si>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</si>
  <si>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</si>
  <si>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</si>
  <si>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</si>
  <si>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</si>
  <si>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</si>
  <si>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</si>
  <si>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</si>
  <si>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</si>
  <si>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</si>
  <si>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</si>
  <si>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</si>
  <si>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</si>
  <si>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</si>
  <si>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</si>
  <si>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</si>
  <si>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</si>
  <si>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</si>
  <si>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</si>
  <si>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</si>
  <si>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</si>
  <si>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</si>
  <si>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</si>
  <si>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</si>
  <si>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</si>
  <si>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</si>
  <si>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</si>
  <si>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</si>
  <si>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</si>
  <si>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</si>
  <si>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</si>
  <si>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</si>
  <si>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</si>
  <si>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</si>
  <si>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</si>
  <si>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</si>
  <si>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</si>
  <si>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</si>
  <si>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</si>
  <si>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</si>
  <si>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</si>
  <si>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</si>
  <si>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</si>
  <si>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</si>
  <si>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</si>
  <si>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</si>
  <si>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</si>
  <si>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</si>
  <si>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</si>
  <si>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</si>
  <si>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</si>
  <si>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</si>
  <si>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</si>
  <si>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</si>
  <si>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</si>
  <si>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</si>
  <si>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</si>
  <si>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</si>
  <si>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</si>
  <si>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</si>
  <si>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</si>
  <si>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</si>
  <si>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</si>
  <si>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</si>
  <si>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</si>
  <si>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</si>
  <si>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</si>
  <si>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</si>
  <si>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</si>
  <si>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</si>
  <si>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</si>
  <si>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</si>
  <si>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</si>
  <si>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</si>
  <si>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</si>
  <si>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</si>
  <si>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</si>
  <si>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</si>
  <si>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</si>
  <si>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</si>
  <si>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</si>
  <si>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</si>
  <si>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</si>
  <si>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</si>
  <si>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</si>
  <si>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</si>
  <si>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</si>
  <si>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</si>
  <si>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</si>
  <si>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</si>
  <si>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</si>
  <si>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</si>
  <si>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</si>
  <si>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</si>
  <si>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</si>
  <si>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</si>
  <si>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</si>
  <si>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</si>
  <si>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</si>
  <si>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</si>
  <si>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</si>
  <si>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</si>
  <si>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</si>
  <si>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</si>
  <si>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</si>
  <si>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</si>
  <si>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</si>
  <si>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</si>
  <si>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</si>
  <si>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</si>
  <si>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</si>
  <si>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</si>
  <si>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</si>
  <si>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</si>
  <si>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</si>
  <si>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</si>
  <si>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</si>
  <si>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</si>
  <si>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</si>
  <si>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</si>
  <si>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</si>
  <si>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</si>
  <si>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</si>
  <si>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</si>
  <si>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</si>
  <si>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</si>
  <si>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</si>
  <si>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</si>
  <si>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</si>
  <si>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</si>
  <si>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</si>
  <si>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</si>
  <si>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</si>
  <si>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</si>
  <si>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</si>
  <si>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</si>
  <si>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</si>
  <si>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</si>
  <si>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</si>
  <si>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</si>
  <si>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</si>
  <si>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</si>
  <si>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</si>
  <si>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</si>
  <si>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</si>
  <si>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</si>
  <si>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</si>
  <si>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</si>
  <si>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</si>
  <si>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</si>
  <si>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</si>
  <si>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</si>
  <si>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</si>
  <si>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</si>
  <si>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</si>
  <si>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</si>
  <si>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</si>
  <si>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</si>
  <si>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</si>
  <si>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</si>
  <si>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</si>
  <si>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</si>
  <si>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</si>
  <si>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</si>
  <si>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</si>
  <si>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</si>
  <si>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</si>
  <si>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</si>
  <si>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</si>
  <si>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</si>
  <si>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</si>
  <si>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</si>
  <si>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</si>
  <si>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</si>
  <si>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</si>
  <si>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</si>
  <si>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</si>
  <si>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</si>
  <si>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</si>
  <si>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</si>
  <si>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</si>
  <si>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</si>
  <si>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</si>
  <si>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</si>
  <si>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</si>
  <si>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</si>
  <si>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</si>
  <si>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</si>
  <si>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</si>
  <si>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</si>
  <si>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</si>
  <si>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</si>
  <si>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</si>
  <si>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</si>
  <si>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</si>
  <si>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</si>
  <si>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</si>
  <si>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</si>
  <si>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</si>
  <si>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</si>
  <si>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</si>
  <si>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</si>
  <si>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</si>
  <si>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</si>
  <si>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</si>
  <si>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</si>
  <si>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</si>
  <si>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</si>
  <si>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</si>
  <si>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</si>
  <si>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</si>
  <si>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</si>
  <si>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</si>
  <si>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</si>
  <si>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</si>
  <si>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</si>
  <si>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</si>
  <si>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</si>
  <si>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</si>
  <si>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</si>
  <si>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</si>
  <si>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</si>
  <si>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</si>
  <si>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</si>
  <si>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</si>
  <si>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</si>
  <si>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</si>
  <si>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</si>
  <si>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</si>
  <si>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</si>
  <si>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</si>
  <si>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</si>
  <si>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</si>
  <si>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</si>
  <si>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</si>
  <si>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</si>
  <si>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</si>
  <si>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</si>
  <si>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</si>
  <si>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</si>
  <si>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</si>
  <si>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</si>
  <si>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</si>
  <si>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</si>
  <si>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</si>
  <si>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</si>
  <si>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</si>
  <si>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</si>
  <si>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</si>
  <si>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</si>
  <si>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</si>
  <si>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</si>
  <si>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</si>
  <si>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</si>
  <si>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</si>
  <si>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</si>
  <si>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</si>
  <si>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</si>
  <si>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</si>
  <si>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</si>
  <si>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</si>
  <si>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</si>
  <si>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</si>
  <si>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</si>
  <si>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</si>
  <si>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</si>
  <si>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</si>
  <si>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</si>
  <si>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</si>
  <si>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</si>
  <si>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</si>
  <si>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</si>
  <si>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</si>
  <si>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</si>
  <si>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</si>
  <si>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</si>
  <si>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</si>
  <si>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</si>
  <si>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</si>
  <si>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</si>
  <si>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</si>
  <si>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</si>
  <si>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</si>
  <si>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</si>
  <si>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</si>
  <si>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</si>
  <si>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</si>
  <si>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</si>
  <si>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</si>
  <si>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</si>
  <si>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</si>
  <si>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</si>
  <si>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</si>
  <si>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</si>
  <si>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</si>
  <si>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</si>
  <si>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</si>
  <si>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</si>
  <si>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</si>
  <si>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</si>
  <si>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</si>
  <si>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</si>
  <si>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</si>
  <si>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</si>
  <si>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</si>
  <si>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</si>
  <si>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</si>
  <si>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</si>
  <si>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</si>
  <si>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</si>
  <si>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</si>
  <si>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</si>
  <si>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</si>
  <si>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</si>
  <si>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</si>
  <si>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</si>
  <si>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</si>
  <si>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</si>
  <si>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</si>
  <si>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</si>
  <si>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</si>
  <si>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</si>
  <si>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</si>
  <si>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</si>
  <si>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</si>
  <si>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</si>
  <si>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</si>
  <si>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</si>
  <si>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</si>
  <si>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</si>
  <si>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</si>
  <si>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</si>
  <si>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</si>
  <si>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</si>
  <si>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</si>
  <si>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</si>
  <si>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</si>
  <si>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</si>
  <si>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</si>
  <si>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</si>
  <si>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</si>
  <si>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</si>
  <si>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</si>
  <si>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</si>
  <si>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</si>
  <si>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</si>
  <si>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</si>
  <si>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</si>
  <si>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</si>
  <si>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</si>
  <si>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</si>
  <si>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</si>
  <si>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</si>
  <si>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</si>
  <si>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</si>
  <si>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</si>
  <si>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</si>
  <si>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</si>
  <si>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</si>
  <si>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</si>
  <si>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</si>
  <si>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</si>
  <si>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</si>
  <si>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</si>
  <si>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</si>
  <si>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</si>
  <si>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</si>
  <si>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</si>
  <si>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</si>
  <si>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</si>
  <si>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</si>
  <si>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</si>
  <si>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</si>
  <si>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</si>
  <si>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</si>
  <si>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</si>
  <si>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</si>
  <si>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</si>
  <si>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</si>
  <si>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</si>
  <si>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</si>
  <si>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</si>
  <si>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</si>
  <si>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</si>
  <si>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</si>
  <si>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</si>
  <si>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</si>
  <si>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</si>
  <si>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</si>
  <si>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</si>
  <si>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</si>
  <si>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</si>
  <si>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</si>
  <si>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</si>
  <si>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</si>
  <si>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</si>
  <si>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</si>
  <si>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</si>
  <si>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</si>
  <si>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</si>
  <si>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</si>
  <si>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</si>
  <si>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</si>
  <si>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</si>
  <si>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</si>
  <si>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</si>
  <si>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</si>
  <si>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</si>
  <si>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</si>
  <si>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</si>
  <si>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</si>
  <si>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</si>
  <si>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</si>
  <si>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</si>
  <si>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</si>
  <si>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</si>
  <si>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</si>
  <si>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</si>
  <si>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</si>
  <si>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</si>
  <si>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</si>
  <si>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</si>
  <si>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</si>
  <si>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</si>
  <si>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</si>
  <si>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</si>
  <si>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</si>
  <si>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</si>
  <si>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</si>
  <si>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</si>
  <si>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</si>
  <si>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</si>
  <si>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</si>
  <si>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</si>
  <si>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</si>
  <si>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</si>
  <si>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</si>
  <si>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</si>
  <si>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</si>
  <si>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</si>
  <si>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</si>
  <si>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</si>
  <si>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</si>
  <si>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</si>
  <si>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</si>
  <si>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</si>
  <si>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</si>
  <si>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</si>
  <si>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</si>
  <si>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</si>
  <si>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</si>
  <si>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</si>
  <si>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</si>
  <si>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</si>
  <si>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</si>
  <si>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</si>
  <si>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</si>
  <si>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</si>
  <si>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</si>
  <si>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</si>
  <si>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</si>
  <si>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</si>
  <si>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</si>
  <si>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</si>
  <si>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</si>
  <si>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</si>
  <si>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</si>
  <si>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</si>
  <si>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</si>
  <si>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</si>
  <si>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</si>
  <si>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</si>
  <si>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</si>
  <si>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</si>
  <si>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</si>
  <si>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</si>
  <si>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</si>
  <si>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</si>
  <si>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</si>
  <si>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</si>
  <si>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</si>
  <si>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</si>
  <si>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</si>
  <si>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</si>
  <si>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</si>
  <si>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</si>
  <si>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</si>
  <si>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</si>
  <si>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</si>
  <si>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</si>
  <si>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</si>
  <si>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</si>
  <si>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</si>
  <si>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</si>
  <si>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</si>
  <si>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</si>
  <si>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</si>
  <si>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</si>
  <si>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</si>
  <si>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</si>
  <si>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</si>
  <si>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</si>
  <si>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</si>
  <si>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</si>
  <si>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</si>
  <si>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</si>
  <si>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</si>
  <si>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</si>
  <si>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</si>
  <si>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</si>
  <si>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</si>
  <si>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</si>
  <si>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</si>
  <si>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</si>
  <si>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</si>
  <si>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</si>
  <si>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</si>
  <si>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</si>
  <si>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</si>
  <si>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</si>
  <si>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</si>
  <si>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</si>
  <si>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</si>
  <si>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</si>
  <si>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</si>
  <si>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</si>
  <si>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</si>
  <si>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</si>
  <si>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</si>
  <si>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</si>
  <si>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</si>
  <si>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</si>
  <si>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</si>
  <si>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</si>
  <si>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</si>
  <si>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</si>
  <si>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</si>
  <si>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</si>
  <si>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</si>
  <si>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</si>
  <si>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</si>
  <si>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</si>
  <si>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</si>
  <si>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</si>
  <si>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</si>
  <si>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</si>
  <si>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</si>
  <si>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</si>
  <si>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</si>
  <si>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</si>
  <si>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</si>
  <si>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</si>
  <si>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</si>
  <si>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</si>
  <si>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</si>
  <si>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</si>
  <si>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</si>
  <si>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</si>
  <si>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</si>
  <si>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</si>
  <si>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</si>
  <si>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</si>
  <si>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</si>
  <si>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</si>
  <si>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</si>
  <si>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</si>
  <si>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</si>
  <si>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</si>
  <si>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</si>
  <si>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</si>
  <si>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</si>
  <si>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</si>
  <si>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</si>
  <si>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</si>
  <si>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</si>
  <si>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</si>
  <si>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</si>
  <si>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</si>
  <si>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</si>
  <si>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</si>
  <si>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</si>
  <si>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</si>
  <si>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</si>
  <si>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</si>
  <si>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</si>
  <si>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</si>
  <si>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</si>
  <si>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</si>
  <si>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</si>
  <si>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</si>
  <si>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</si>
  <si>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</si>
  <si>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</si>
  <si>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</si>
  <si>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</si>
  <si>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</si>
  <si>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</si>
  <si>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</si>
  <si>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</si>
  <si>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</si>
  <si>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</si>
  <si>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</si>
  <si>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</si>
  <si>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</si>
  <si>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</si>
  <si>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</si>
  <si>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</si>
  <si>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</si>
  <si>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</si>
  <si>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</si>
  <si>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</si>
  <si>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</si>
  <si>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</si>
  <si>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</si>
  <si>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</si>
  <si>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</si>
  <si>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</si>
  <si>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</si>
  <si>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</si>
  <si>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</si>
  <si>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</si>
  <si>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</si>
  <si>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</si>
  <si>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</si>
  <si>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</si>
  <si>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</si>
  <si>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</si>
  <si>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</si>
  <si>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</si>
  <si>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</si>
  <si>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</si>
  <si>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</si>
  <si>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</si>
  <si>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</si>
  <si>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</si>
  <si>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</si>
  <si>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</si>
  <si>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</si>
  <si>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</si>
  <si>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</si>
  <si>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</si>
  <si>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</si>
  <si>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</si>
  <si>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</si>
  <si>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</si>
  <si>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</si>
  <si>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</si>
  <si>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</si>
  <si>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</si>
  <si>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</si>
  <si>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</si>
  <si>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</si>
  <si>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</si>
  <si>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</si>
  <si>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</si>
  <si>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</si>
  <si>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</si>
  <si>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</si>
  <si>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</si>
  <si>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</si>
  <si>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</si>
  <si>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</si>
  <si>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</si>
  <si>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</si>
  <si>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</si>
  <si>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</si>
  <si>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</si>
  <si>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</si>
  <si>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</si>
  <si>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</si>
  <si>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</si>
  <si>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</si>
  <si>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</si>
  <si>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</si>
  <si>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</si>
  <si>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</si>
  <si>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</si>
  <si>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</si>
  <si>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</si>
  <si>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</si>
  <si>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</si>
  <si>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</si>
  <si>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</si>
  <si>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</si>
  <si>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</si>
  <si>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</si>
  <si>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</si>
  <si>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</si>
  <si>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</si>
  <si>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</si>
  <si>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</si>
  <si>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</si>
  <si>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</si>
  <si>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</si>
  <si>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</si>
  <si>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</si>
  <si>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</si>
  <si>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</si>
  <si>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</si>
  <si>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</si>
  <si>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</si>
  <si>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</si>
  <si>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</si>
  <si>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</si>
  <si>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</si>
  <si>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</si>
  <si>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</si>
  <si>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</si>
  <si>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</si>
  <si>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</si>
  <si>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</si>
  <si>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</si>
  <si>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</si>
  <si>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</si>
  <si>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</si>
  <si>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</si>
  <si>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</si>
  <si>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</si>
  <si>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</si>
  <si>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</si>
  <si>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</si>
  <si>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</si>
  <si>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</si>
  <si>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</si>
  <si>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</si>
  <si>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</si>
  <si>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</si>
  <si>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</si>
  <si>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</si>
  <si>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</si>
  <si>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</si>
  <si>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</si>
  <si>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</si>
  <si>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</si>
  <si>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</si>
  <si>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</si>
  <si>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</si>
  <si>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</si>
  <si>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</si>
  <si>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</si>
  <si>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</si>
  <si>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</si>
  <si>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</si>
  <si>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</si>
  <si>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</si>
  <si>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</si>
  <si>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</si>
  <si>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</si>
  <si>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</si>
  <si>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</si>
  <si>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</si>
  <si>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</si>
  <si>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</si>
  <si>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</si>
  <si>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</si>
  <si>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</si>
  <si>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</si>
  <si>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</si>
  <si>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</si>
  <si>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</si>
  <si>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</si>
  <si>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</si>
  <si>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</si>
  <si>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</si>
  <si>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</si>
  <si>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</si>
  <si>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</si>
  <si>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</si>
  <si>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</si>
  <si>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</si>
  <si>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</si>
  <si>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</si>
  <si>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</si>
  <si>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</si>
  <si>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</si>
  <si>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</si>
  <si>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</si>
  <si>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</si>
  <si>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</si>
  <si>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</si>
  <si>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</si>
  <si>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</si>
  <si>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</si>
  <si>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</si>
  <si>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</si>
  <si>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</si>
  <si>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</si>
  <si>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</si>
  <si>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</si>
  <si>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</si>
  <si>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</si>
  <si>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</si>
  <si>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</si>
  <si>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</si>
  <si>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</si>
  <si>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</si>
  <si>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</si>
  <si>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</si>
  <si>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</si>
  <si>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</si>
  <si>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</si>
  <si>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</si>
  <si>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</si>
  <si>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</si>
  <si>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</si>
  <si>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</si>
  <si>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</si>
  <si>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</si>
  <si>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</si>
  <si>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</si>
  <si>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</si>
  <si>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</si>
  <si>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</si>
  <si>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</si>
  <si>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</si>
  <si>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</si>
  <si>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</si>
  <si>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</si>
  <si>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</si>
  <si>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</si>
  <si>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</si>
  <si>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</si>
  <si>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</si>
  <si>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</si>
  <si>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</si>
  <si>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</si>
  <si>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</si>
  <si>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</si>
  <si>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</si>
  <si>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</si>
  <si>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</si>
  <si>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</si>
  <si>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</si>
  <si>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</si>
  <si>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</si>
  <si>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</si>
  <si>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</si>
  <si>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</si>
  <si>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</si>
  <si>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</si>
  <si>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</si>
  <si>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</si>
  <si>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</si>
  <si>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</si>
  <si>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</si>
  <si>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</si>
  <si>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</si>
  <si>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</si>
  <si>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</si>
  <si>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</si>
  <si>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</si>
  <si>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</si>
  <si>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</si>
  <si>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</si>
  <si>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</si>
  <si>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</si>
  <si>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</si>
  <si>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</si>
  <si>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</si>
  <si>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</si>
  <si>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</si>
  <si>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</si>
  <si>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</si>
  <si>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</si>
  <si>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</si>
  <si>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</si>
  <si>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</si>
  <si>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</si>
  <si>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</si>
  <si>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</si>
  <si>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</si>
  <si>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</si>
  <si>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</si>
  <si>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</si>
  <si>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</si>
  <si>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</si>
  <si>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</si>
  <si>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</si>
  <si>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</si>
  <si>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</si>
  <si>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</si>
  <si>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</si>
  <si>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</si>
  <si>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</si>
  <si>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</si>
  <si>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</si>
  <si>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</si>
  <si>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</si>
  <si>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</si>
  <si>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</si>
  <si>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</si>
  <si>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</si>
  <si>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</si>
  <si>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</si>
  <si>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</si>
  <si>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</si>
  <si>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</si>
  <si>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</si>
  <si>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</si>
  <si>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</si>
  <si>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</si>
  <si>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</si>
  <si>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</si>
  <si>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</si>
  <si>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</si>
  <si>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</si>
  <si>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</si>
  <si>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</si>
  <si>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</si>
  <si>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</si>
  <si>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</si>
  <si>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</si>
  <si>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</si>
  <si>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</si>
  <si>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</si>
  <si>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</si>
  <si>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</si>
  <si>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</si>
  <si>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</si>
  <si>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</si>
  <si>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</si>
  <si>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</si>
  <si>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</si>
  <si>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</si>
  <si>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</si>
  <si>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</si>
  <si>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</si>
  <si>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</si>
  <si>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</si>
  <si>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</si>
  <si>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</si>
  <si>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</si>
  <si>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</si>
  <si>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</si>
  <si>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</si>
  <si>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</si>
  <si>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</si>
  <si>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</si>
  <si>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</si>
  <si>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</si>
  <si>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</si>
  <si>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</si>
  <si>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</si>
  <si>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</si>
  <si>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</si>
  <si>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</si>
  <si>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</si>
  <si>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</si>
  <si>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</si>
  <si>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</si>
  <si>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</si>
  <si>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</si>
  <si>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</si>
  <si>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</si>
  <si>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</si>
  <si>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</si>
  <si>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</si>
  <si>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</si>
  <si>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</si>
  <si>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</si>
  <si>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</si>
  <si>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</si>
  <si>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</si>
  <si>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</si>
  <si>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</si>
  <si>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</si>
  <si>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</si>
  <si>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</si>
  <si>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</si>
  <si>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</si>
  <si>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</si>
  <si>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</si>
  <si>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</si>
  <si>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</si>
  <si>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</si>
  <si>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</si>
  <si>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</si>
  <si>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</si>
  <si>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</si>
  <si>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</si>
  <si>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</si>
  <si>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</si>
  <si>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</si>
  <si>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</si>
  <si>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</si>
  <si>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</si>
  <si>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</si>
  <si>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</si>
  <si>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</si>
  <si>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</si>
  <si>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</si>
  <si>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</si>
  <si>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</si>
  <si>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</si>
  <si>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</si>
  <si>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</si>
  <si>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</si>
  <si>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</si>
  <si>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</si>
  <si>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</si>
  <si>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</si>
  <si>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</si>
  <si>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</si>
  <si>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</si>
  <si>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</si>
  <si>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</si>
  <si>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</si>
  <si>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</si>
  <si>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</si>
  <si>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</si>
  <si>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</si>
  <si>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</si>
  <si>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</si>
  <si>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</si>
  <si>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</si>
  <si>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</si>
  <si>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</si>
  <si>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</si>
  <si>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</si>
  <si>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</si>
  <si>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</si>
  <si>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</si>
  <si>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</si>
  <si>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</si>
  <si>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</si>
  <si>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</si>
  <si>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</si>
  <si>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</si>
  <si>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</si>
  <si>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</si>
  <si>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</si>
  <si>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</si>
  <si>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</si>
  <si>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</si>
  <si>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</si>
  <si>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</si>
  <si>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</si>
  <si>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</si>
  <si>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</si>
  <si>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</si>
  <si>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</si>
  <si>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</si>
  <si>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</si>
  <si>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</si>
  <si>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</si>
  <si>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</si>
  <si>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</si>
  <si>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</si>
  <si>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</si>
  <si>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</si>
  <si>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</si>
  <si>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</si>
  <si>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</si>
  <si>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</si>
  <si>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</si>
  <si>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</si>
  <si>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</si>
  <si>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</si>
  <si>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</si>
  <si>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</si>
  <si>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</si>
  <si>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</si>
  <si>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</si>
  <si>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</si>
  <si>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</si>
  <si>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</si>
  <si>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</si>
  <si>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</si>
  <si>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</si>
  <si>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</si>
  <si>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</si>
  <si>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</si>
  <si>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</si>
  <si>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</si>
  <si>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</si>
  <si>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</si>
  <si>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</si>
  <si>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</si>
  <si>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</si>
  <si>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</si>
  <si>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</si>
  <si>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</si>
  <si>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</si>
  <si>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</si>
  <si>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</si>
  <si>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</si>
  <si>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</si>
  <si>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</si>
  <si>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</si>
  <si>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</si>
  <si>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</si>
  <si>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</si>
  <si>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</si>
  <si>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</si>
  <si>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</si>
  <si>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</si>
  <si>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</si>
  <si>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</si>
  <si>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</si>
  <si>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</si>
  <si>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</si>
  <si>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</si>
  <si>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</si>
  <si>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</si>
  <si>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</si>
  <si>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</si>
  <si>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</si>
  <si>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</si>
  <si>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</si>
  <si>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</si>
  <si>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</si>
  <si>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</si>
  <si>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</si>
  <si>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</si>
  <si>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</si>
  <si>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</si>
  <si>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</si>
  <si>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</si>
  <si>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</si>
  <si>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</si>
  <si>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</si>
  <si>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</si>
  <si>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</si>
  <si>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</si>
  <si>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</si>
  <si>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</si>
  <si>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</si>
  <si>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</si>
  <si>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</si>
  <si>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</si>
  <si>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</si>
  <si>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</si>
  <si>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</si>
  <si>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</si>
  <si>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</si>
  <si>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</si>
  <si>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</si>
  <si>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</si>
  <si>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</si>
  <si>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</si>
  <si>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</si>
  <si>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</si>
  <si>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</si>
  <si>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</si>
  <si>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</si>
  <si>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</si>
  <si>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</si>
  <si>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</si>
  <si>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</si>
  <si>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</si>
  <si>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</si>
  <si>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</si>
  <si>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</si>
  <si>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</si>
  <si>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</si>
  <si>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</si>
  <si>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</si>
  <si>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</si>
  <si>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</si>
  <si>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</si>
  <si>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</si>
  <si>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</si>
  <si>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</si>
  <si>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</si>
  <si>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</si>
  <si>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</si>
  <si>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</si>
  <si>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</si>
  <si>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</si>
  <si>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</si>
  <si>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</si>
  <si>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</si>
  <si>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</si>
  <si>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</si>
  <si>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</si>
  <si>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</si>
  <si>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</si>
  <si>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</si>
  <si>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</si>
  <si>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</si>
  <si>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</si>
  <si>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</si>
  <si>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</si>
  <si>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</si>
  <si>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</si>
  <si>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</si>
  <si>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</si>
  <si>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</si>
  <si>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</si>
  <si>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</si>
  <si>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</si>
  <si>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</si>
  <si>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</si>
  <si>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</si>
  <si>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</si>
  <si>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</si>
  <si>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</si>
  <si>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</si>
  <si>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</si>
  <si>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</si>
  <si>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</si>
  <si>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</si>
  <si>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</si>
  <si>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</si>
  <si>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</si>
  <si>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</si>
  <si>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</si>
  <si>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</si>
  <si>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</si>
  <si>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</si>
  <si>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</si>
  <si>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</si>
  <si>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</si>
  <si>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</si>
  <si>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</si>
  <si>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</si>
  <si>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</si>
  <si>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</si>
  <si>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</si>
  <si>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</si>
  <si>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</si>
  <si>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</si>
  <si>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</si>
  <si>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</si>
  <si>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</si>
  <si>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</si>
  <si>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</si>
  <si>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</si>
  <si>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</si>
  <si>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</si>
  <si>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</si>
  <si>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</si>
  <si>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</si>
  <si>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</si>
  <si>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</si>
  <si>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</si>
  <si>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</si>
  <si>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</si>
  <si>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</si>
  <si>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</si>
  <si>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</si>
  <si>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</si>
  <si>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</si>
  <si>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</si>
  <si>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</si>
  <si>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</si>
  <si>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</si>
  <si>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</si>
  <si>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</si>
  <si>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</si>
  <si>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</si>
  <si>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</si>
  <si>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</si>
  <si>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</si>
  <si>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</si>
  <si>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</si>
  <si>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</si>
  <si>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</si>
  <si>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</si>
  <si>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</si>
  <si>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</si>
  <si>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</si>
  <si>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</si>
  <si>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</si>
  <si>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</si>
  <si>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</si>
  <si>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</si>
  <si>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</si>
  <si>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</si>
  <si>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</si>
  <si>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</si>
  <si>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</si>
  <si>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</si>
  <si>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</si>
  <si>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</si>
  <si>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</si>
  <si>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</si>
  <si>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</si>
  <si>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</si>
  <si>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</si>
  <si>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</si>
  <si>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</si>
  <si>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</si>
  <si>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</si>
  <si>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</si>
  <si>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</si>
  <si>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</si>
  <si>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</si>
  <si>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</si>
  <si>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</si>
  <si>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</si>
  <si>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</si>
  <si>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</si>
  <si>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</si>
  <si>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</si>
  <si>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</si>
  <si>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</si>
  <si>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</si>
  <si>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</si>
  <si>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</si>
  <si>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</si>
  <si>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</si>
  <si>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</si>
  <si>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</si>
  <si>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</si>
  <si>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</si>
  <si>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</si>
  <si>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</si>
  <si>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</si>
  <si>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</si>
  <si>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</si>
  <si>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</si>
  <si>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</si>
  <si>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</si>
  <si>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</si>
  <si>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</si>
  <si>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</si>
  <si>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</si>
  <si>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</si>
  <si>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</si>
  <si>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</si>
  <si>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</si>
  <si>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</si>
  <si>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</si>
  <si>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</si>
  <si>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</si>
  <si>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</si>
  <si>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</si>
  <si>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</si>
  <si>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</si>
  <si>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</si>
  <si>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</si>
  <si>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</si>
  <si>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</si>
  <si>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</si>
  <si>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</si>
  <si>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</si>
  <si>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</si>
  <si>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</si>
  <si>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</si>
  <si>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</si>
  <si>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</si>
  <si>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</si>
  <si>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</si>
  <si>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</si>
  <si>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</si>
  <si>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</si>
  <si>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</si>
  <si>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</si>
  <si>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</si>
  <si>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</si>
  <si>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</si>
  <si>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</si>
  <si>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</si>
  <si>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</si>
  <si>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</si>
  <si>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</si>
  <si>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</si>
  <si>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</si>
  <si>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</si>
  <si>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</si>
  <si>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</si>
  <si>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</si>
  <si>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</si>
  <si>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</si>
  <si>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</si>
  <si>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</si>
  <si>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</si>
  <si>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</si>
  <si>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</si>
  <si>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</si>
  <si>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</si>
  <si>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</si>
  <si>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</si>
  <si>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</si>
  <si>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</si>
  <si>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</si>
  <si>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</si>
  <si>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</si>
  <si>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</si>
  <si>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</si>
  <si>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</si>
  <si>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</si>
  <si>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</si>
  <si>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</si>
  <si>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</si>
  <si>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</si>
  <si>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</si>
  <si>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</si>
  <si>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</si>
  <si>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</si>
  <si>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</si>
  <si>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</si>
  <si>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</si>
  <si>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</si>
  <si>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</si>
  <si>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</si>
  <si>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</si>
  <si>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</si>
  <si>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</si>
  <si>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</si>
  <si>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</si>
  <si>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</si>
  <si>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</si>
  <si>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</si>
  <si>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</si>
  <si>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</si>
  <si>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</si>
  <si>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</si>
  <si>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</si>
  <si>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</si>
  <si>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</si>
  <si>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</si>
  <si>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</si>
  <si>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</si>
  <si>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</si>
  <si>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</si>
  <si>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</si>
  <si>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</si>
  <si>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</si>
  <si>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</si>
  <si>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</si>
  <si>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</si>
  <si>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</si>
  <si>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</si>
  <si>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</si>
  <si>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</si>
  <si>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</si>
  <si>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</si>
  <si>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</si>
  <si>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</si>
  <si>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</si>
  <si>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</si>
  <si>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</si>
  <si>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</si>
  <si>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</si>
  <si>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</si>
  <si>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</si>
  <si>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</si>
  <si>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</si>
  <si>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</si>
  <si>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</si>
  <si>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</si>
  <si>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</si>
  <si>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</si>
  <si>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</si>
  <si>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</si>
  <si>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</si>
  <si>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</si>
  <si>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</si>
  <si>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</si>
  <si>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</si>
  <si>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</si>
  <si>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</si>
  <si>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</si>
  <si>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</si>
  <si>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</si>
  <si>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</si>
  <si>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</si>
  <si>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</si>
  <si>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</si>
  <si>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</si>
  <si>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</si>
  <si>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</si>
  <si>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</si>
  <si>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</si>
  <si>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</si>
  <si>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</si>
  <si>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</si>
  <si>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</si>
  <si>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</si>
  <si>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</si>
  <si>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</si>
  <si>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</si>
  <si>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</si>
  <si>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</si>
  <si>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</si>
  <si>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</si>
  <si>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</si>
  <si>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</si>
  <si>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</si>
  <si>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</si>
  <si>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</si>
  <si>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</si>
  <si>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</si>
  <si>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</si>
  <si>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</si>
  <si>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</si>
  <si>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</si>
  <si>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</si>
  <si>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</si>
  <si>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</si>
  <si>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</si>
  <si>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</si>
  <si>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</si>
  <si>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</si>
  <si>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</si>
  <si>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</si>
  <si>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</si>
  <si>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</si>
  <si>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</si>
  <si>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</si>
  <si>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</si>
  <si>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</si>
  <si>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</si>
  <si>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</si>
  <si>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</si>
  <si>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</si>
  <si>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</si>
  <si>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</si>
  <si>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</si>
  <si>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</si>
  <si>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</si>
  <si>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</si>
  <si>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</si>
  <si>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</si>
  <si>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</si>
  <si>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</si>
  <si>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</si>
  <si>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</si>
  <si>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</si>
  <si>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</si>
  <si>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</si>
  <si>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</si>
  <si>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</si>
  <si>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</si>
  <si>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</si>
  <si>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</si>
  <si>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</si>
  <si>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</si>
  <si>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</si>
  <si>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</si>
  <si>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</si>
  <si>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</si>
  <si>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</si>
  <si>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</si>
  <si>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</si>
  <si>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</si>
  <si>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</si>
  <si>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</si>
  <si>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</si>
  <si>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</si>
  <si>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</si>
  <si>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</si>
  <si>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</si>
  <si>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</si>
  <si>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</si>
  <si>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</si>
  <si>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</si>
  <si>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</si>
  <si>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</si>
  <si>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</si>
  <si>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</si>
  <si>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</si>
  <si>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</si>
  <si>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</si>
  <si>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</si>
  <si>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</si>
  <si>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</si>
  <si>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</si>
  <si>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</si>
  <si>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</si>
  <si>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</si>
  <si>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</si>
  <si>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</si>
  <si>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</si>
  <si>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</si>
  <si>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</si>
  <si>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</si>
  <si>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</si>
  <si>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</si>
  <si>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</si>
  <si>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</si>
  <si>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</si>
  <si>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</si>
  <si>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</si>
  <si>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</si>
  <si>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</si>
  <si>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</si>
  <si>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</si>
  <si>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</si>
  <si>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</si>
  <si>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</si>
  <si>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</si>
  <si>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</si>
  <si>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</si>
  <si>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</si>
  <si>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</si>
  <si>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</si>
  <si>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</si>
  <si>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</si>
  <si>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</si>
  <si>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</si>
  <si>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</si>
  <si>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</si>
  <si>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</si>
  <si>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</si>
  <si>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</si>
  <si>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</si>
  <si>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</si>
  <si>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</si>
  <si>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</si>
  <si>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</si>
  <si>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</si>
  <si>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</si>
  <si>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</si>
  <si>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</si>
  <si>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</si>
  <si>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</si>
  <si>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</si>
  <si>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</si>
  <si>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</si>
  <si>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</si>
  <si>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</si>
  <si>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</si>
  <si>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</si>
  <si>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</si>
  <si>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</si>
  <si>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</si>
  <si>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</si>
  <si>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</si>
  <si>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</si>
  <si>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</si>
  <si>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</si>
  <si>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</si>
  <si>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</si>
  <si>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</si>
  <si>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</si>
  <si>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</si>
  <si>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</si>
  <si>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</si>
  <si>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</si>
  <si>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</si>
  <si>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</si>
  <si>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</si>
  <si>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</si>
  <si>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</si>
  <si>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</si>
  <si>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</si>
  <si>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</si>
  <si>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</si>
  <si>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</si>
  <si>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</si>
  <si>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</si>
  <si>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</si>
  <si>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</si>
  <si>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</si>
  <si>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</si>
  <si>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</si>
  <si>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</si>
  <si>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</si>
  <si>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</si>
  <si>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</si>
  <si>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</si>
  <si>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</si>
  <si>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</si>
  <si>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</si>
  <si>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</si>
  <si>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</si>
  <si>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</si>
  <si>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</si>
  <si>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</si>
  <si>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</si>
  <si>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</si>
  <si>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</si>
  <si>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</si>
  <si>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</si>
  <si>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</si>
  <si>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</si>
  <si>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</si>
  <si>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</si>
  <si>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</si>
  <si>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</si>
  <si>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</si>
  <si>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</si>
  <si>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</si>
  <si>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</si>
  <si>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</si>
  <si>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</si>
  <si>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</si>
  <si>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</si>
  <si>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</si>
  <si>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</si>
  <si>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</si>
  <si>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</si>
  <si>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</si>
  <si>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</si>
  <si>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</si>
  <si>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</si>
  <si>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</si>
  <si>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</si>
  <si>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</si>
  <si>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</si>
  <si>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</si>
  <si>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</si>
  <si>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</si>
  <si>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</si>
  <si>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</si>
  <si>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</si>
  <si>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</si>
  <si>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</si>
  <si>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</si>
  <si>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</si>
  <si>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</si>
  <si>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</si>
  <si>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</si>
  <si>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</si>
  <si>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</si>
  <si>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</si>
  <si>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</si>
  <si>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</si>
  <si>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</si>
  <si>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</si>
  <si>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</si>
  <si>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</si>
  <si>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</si>
  <si>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</si>
  <si>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</si>
  <si>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</si>
  <si>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</si>
  <si>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</si>
  <si>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</si>
  <si>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</si>
  <si>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</si>
  <si>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</si>
  <si>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</si>
  <si>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</si>
  <si>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</si>
  <si>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</si>
  <si>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</si>
  <si>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</si>
  <si>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</si>
  <si>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</si>
  <si>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</si>
  <si>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</si>
  <si>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</si>
  <si>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</si>
  <si>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</si>
  <si>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</si>
  <si>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</si>
  <si>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</si>
  <si>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</si>
  <si>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</si>
  <si>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</si>
  <si>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</si>
  <si>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</si>
  <si>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</si>
  <si>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</si>
  <si>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</si>
  <si>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</si>
  <si>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</si>
  <si>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</si>
  <si>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</si>
  <si>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</si>
  <si>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</si>
  <si>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</si>
  <si>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</si>
  <si>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</si>
  <si>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</si>
  <si>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</si>
  <si>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</si>
  <si>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</si>
  <si>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</si>
  <si>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</si>
  <si>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</si>
  <si>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</si>
  <si>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</si>
  <si>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</si>
  <si>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</si>
  <si>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</si>
  <si>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</si>
  <si>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</si>
  <si>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</si>
  <si>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</si>
  <si>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</si>
  <si>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</si>
  <si>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</si>
  <si>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</si>
  <si>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</si>
  <si>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</si>
  <si>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</si>
  <si>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</si>
  <si>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</si>
  <si>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</si>
  <si>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</si>
  <si>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</si>
  <si>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</si>
  <si>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</si>
  <si>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</si>
  <si>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</si>
  <si>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</si>
  <si>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</si>
  <si>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</si>
  <si>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</si>
  <si>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</si>
  <si>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</si>
  <si>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</si>
  <si>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</si>
  <si>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</si>
  <si>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</si>
  <si>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</si>
  <si>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</si>
  <si>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</si>
  <si>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</si>
  <si>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</si>
  <si>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</si>
  <si>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</si>
  <si>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</si>
  <si>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</si>
  <si>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</si>
  <si>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</si>
  <si>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</si>
  <si>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</si>
  <si>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</si>
  <si>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</si>
  <si>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</si>
  <si>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</si>
  <si>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</si>
  <si>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</si>
  <si>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</si>
  <si>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</si>
  <si>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</si>
  <si>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</si>
  <si>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</si>
  <si>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</si>
  <si>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</si>
  <si>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</si>
  <si>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</si>
  <si>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</si>
  <si>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</si>
  <si>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</si>
  <si>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</si>
  <si>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</si>
  <si>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</si>
  <si>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</si>
  <si>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</si>
  <si>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</si>
  <si>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</si>
  <si>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</si>
  <si>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</si>
  <si>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</si>
  <si>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</si>
  <si>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</si>
  <si>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</si>
  <si>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</si>
  <si>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</si>
  <si>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</si>
  <si>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</si>
  <si>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</si>
  <si>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</si>
  <si>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</si>
  <si>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</si>
  <si>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</si>
  <si>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</si>
  <si>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</si>
  <si>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</si>
  <si>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</si>
  <si>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</si>
  <si>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</si>
  <si>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</si>
  <si>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</si>
  <si>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</si>
  <si>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</si>
  <si>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</si>
  <si>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</si>
  <si>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</si>
  <si>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</si>
  <si>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</si>
  <si>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</si>
  <si>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</si>
  <si>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</si>
  <si>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</si>
  <si>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</si>
  <si>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</si>
  <si>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</si>
  <si>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</si>
  <si>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</si>
  <si>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</si>
  <si>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</si>
  <si>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</si>
  <si>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</si>
  <si>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</si>
  <si>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</si>
  <si>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</si>
  <si>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</si>
  <si>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</si>
  <si>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</si>
  <si>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</si>
  <si>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</si>
  <si>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</si>
  <si>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</si>
  <si>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</si>
  <si>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</si>
  <si>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</si>
  <si>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</si>
  <si>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</si>
  <si>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</si>
  <si>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</si>
  <si>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</si>
  <si>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</si>
  <si>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</si>
  <si>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</si>
  <si>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</si>
  <si>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</si>
  <si>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</si>
  <si>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</si>
  <si>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</si>
  <si>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</si>
  <si>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</si>
  <si>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</si>
  <si>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</si>
  <si>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</si>
  <si>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</si>
  <si>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</si>
  <si>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</si>
  <si>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</si>
  <si>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</si>
  <si>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</si>
  <si>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</si>
  <si>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</si>
  <si>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</si>
  <si>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</si>
  <si>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</si>
  <si>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</si>
  <si>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</si>
  <si>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</si>
  <si>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</si>
  <si>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</si>
  <si>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</si>
  <si>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</si>
  <si>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</si>
  <si>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</si>
  <si>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</si>
  <si>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</si>
  <si>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</si>
  <si>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</si>
  <si>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</si>
  <si>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</si>
  <si>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</si>
  <si>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</si>
  <si>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</si>
  <si>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</si>
  <si>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</si>
  <si>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</si>
  <si>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</si>
  <si>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</si>
  <si>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</si>
  <si>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</si>
  <si>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</si>
  <si>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</si>
  <si>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</si>
  <si>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</si>
  <si>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</si>
  <si>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</si>
  <si>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</si>
  <si>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</si>
  <si>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</si>
  <si>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</si>
  <si>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</si>
  <si>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</si>
  <si>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</si>
  <si>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</si>
  <si>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</si>
  <si>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</si>
  <si>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</si>
  <si>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</si>
  <si>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</si>
  <si>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</si>
  <si>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</si>
  <si>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</si>
  <si>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</si>
  <si>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</si>
  <si>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</si>
  <si>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</si>
  <si>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</si>
  <si>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</si>
  <si>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</si>
  <si>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</si>
  <si>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</si>
  <si>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</si>
  <si>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</si>
  <si>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</si>
  <si>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</si>
  <si>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</si>
  <si>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</si>
  <si>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</si>
  <si>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</si>
  <si>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</si>
  <si>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</si>
  <si>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</si>
  <si>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</si>
  <si>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</si>
  <si>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</si>
  <si>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</si>
  <si>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</si>
  <si>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</si>
  <si>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</si>
  <si>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</si>
  <si>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</si>
  <si>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</si>
  <si>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</si>
  <si>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</si>
  <si>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</si>
  <si>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</si>
  <si>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</si>
  <si>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</si>
  <si>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</si>
  <si>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</si>
  <si>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</si>
  <si>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</si>
  <si>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</si>
  <si>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</si>
  <si>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</si>
  <si>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</si>
  <si>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</si>
  <si>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</si>
  <si>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</si>
  <si>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</si>
  <si>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</si>
  <si>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</si>
  <si>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</si>
  <si>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</si>
  <si>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</si>
  <si>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</si>
  <si>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</si>
  <si>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</si>
  <si>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</si>
  <si>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</si>
  <si>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</si>
  <si>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</si>
  <si>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</si>
  <si>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</si>
  <si>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</si>
  <si>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</si>
  <si>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</si>
  <si>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</si>
  <si>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</si>
  <si>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</si>
  <si>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</si>
  <si>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</si>
  <si>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</si>
  <si>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</si>
  <si>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</si>
  <si>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</si>
  <si>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</si>
  <si>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</si>
  <si>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</si>
  <si>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</si>
  <si>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</si>
  <si>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</si>
  <si>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</si>
  <si>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</si>
  <si>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</si>
  <si>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</si>
  <si>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</si>
  <si>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</si>
  <si>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</si>
  <si>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</si>
  <si>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</si>
  <si>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</si>
  <si>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</si>
  <si>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</si>
  <si>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</si>
  <si>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</si>
  <si>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</si>
  <si>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</si>
  <si>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</si>
  <si>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</si>
  <si>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</si>
  <si>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</si>
  <si>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</si>
  <si>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</si>
  <si>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</si>
  <si>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</si>
  <si>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</si>
  <si>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</si>
  <si>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</si>
  <si>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</si>
  <si>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</si>
  <si>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</si>
  <si>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</si>
  <si>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</si>
  <si>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</si>
  <si>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</si>
  <si>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</si>
  <si>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</si>
  <si>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</si>
  <si>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</si>
  <si>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</si>
  <si>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</si>
  <si>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</si>
  <si>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</si>
  <si>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</si>
  <si>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</si>
  <si>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</si>
  <si>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</si>
  <si>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</si>
  <si>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</si>
  <si>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</si>
  <si>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</si>
  <si>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</si>
  <si>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</si>
  <si>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</si>
  <si>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</si>
  <si>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</si>
  <si>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</si>
  <si>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</si>
  <si>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</si>
  <si>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</si>
  <si>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</si>
  <si>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</si>
  <si>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</si>
  <si>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</si>
  <si>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</si>
  <si>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</si>
  <si>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</si>
  <si>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</si>
  <si>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</si>
  <si>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</si>
  <si>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</si>
  <si>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</si>
  <si>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</si>
  <si>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</si>
  <si>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</si>
  <si>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</si>
  <si>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</si>
  <si>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</si>
  <si>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</si>
  <si>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</si>
  <si>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</si>
  <si>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</si>
  <si>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</si>
  <si>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</si>
  <si>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</si>
  <si>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</si>
  <si>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</si>
  <si>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</si>
  <si>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</si>
  <si>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</si>
  <si>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</si>
  <si>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</si>
  <si>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</si>
  <si>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</si>
  <si>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</si>
  <si>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</si>
  <si>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</si>
  <si>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</si>
  <si>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</si>
  <si>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</si>
  <si>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</si>
  <si>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</si>
  <si>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</si>
  <si>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</si>
  <si>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</si>
  <si>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</si>
  <si>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</si>
  <si>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</si>
  <si>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</si>
  <si>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</si>
  <si>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</si>
  <si>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</si>
  <si>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</si>
  <si>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</si>
  <si>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</si>
  <si>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</si>
  <si>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</si>
  <si>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</si>
  <si>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</si>
  <si>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</si>
  <si>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</si>
  <si>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</si>
  <si>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</si>
  <si>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</si>
  <si>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</si>
  <si>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</si>
  <si>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</si>
  <si>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</si>
  <si>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</si>
  <si>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</si>
  <si>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</si>
  <si>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</si>
  <si>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</si>
  <si>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</si>
  <si>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</si>
  <si>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</si>
  <si>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</si>
  <si>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</si>
  <si>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</si>
  <si>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</si>
  <si>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</si>
  <si>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</si>
  <si>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</si>
  <si>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</si>
  <si>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</si>
  <si>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</si>
  <si>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</si>
  <si>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</si>
  <si>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</si>
  <si>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</si>
  <si>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</si>
  <si>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</si>
  <si>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</si>
  <si>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</si>
  <si>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</si>
  <si>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</si>
  <si>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</si>
  <si>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</si>
  <si>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</si>
  <si>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</si>
  <si>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</si>
  <si>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</si>
  <si>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</si>
  <si>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</si>
  <si>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</si>
  <si>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</si>
  <si>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</si>
  <si>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</si>
  <si>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</si>
  <si>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</si>
  <si>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</si>
  <si>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</si>
  <si>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</si>
  <si>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</si>
  <si>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</si>
  <si>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</si>
  <si>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</si>
  <si>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</si>
  <si>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</si>
  <si>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</si>
  <si>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</si>
  <si>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</si>
  <si>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</si>
  <si>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</si>
  <si>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</si>
  <si>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</si>
  <si>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</si>
  <si>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</si>
  <si>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</si>
  <si>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</si>
  <si>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</si>
  <si>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</si>
  <si>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</si>
  <si>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</si>
  <si>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</si>
  <si>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</si>
  <si>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</si>
  <si>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</si>
  <si>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</si>
  <si>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</si>
  <si>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</si>
  <si>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</si>
  <si>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</si>
  <si>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</si>
  <si>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</si>
  <si>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</si>
  <si>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</si>
  <si>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</si>
  <si>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</si>
  <si>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</si>
  <si>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</si>
  <si>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</si>
  <si>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</si>
  <si>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</si>
  <si>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</si>
  <si>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</si>
  <si>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</si>
  <si>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</si>
  <si>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</si>
  <si>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</si>
  <si>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</si>
  <si>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</si>
  <si>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</si>
  <si>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</si>
  <si>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</si>
  <si>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</si>
  <si>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</si>
  <si>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</si>
  <si>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</si>
  <si>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</si>
  <si>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</si>
  <si>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</si>
  <si>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</si>
  <si>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</si>
  <si>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</si>
  <si>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</si>
  <si>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</si>
  <si>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</si>
  <si>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</si>
  <si>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</si>
  <si>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</si>
  <si>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</si>
  <si>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</si>
  <si>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</si>
  <si>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</si>
  <si>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</si>
  <si>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</si>
  <si>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</si>
  <si>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</si>
  <si>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</si>
  <si>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</si>
  <si>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</si>
  <si>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</si>
  <si>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</si>
  <si>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</si>
  <si>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</si>
  <si>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</si>
  <si>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</si>
  <si>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</si>
  <si>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</si>
  <si>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</si>
  <si>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</si>
  <si>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</si>
  <si>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</si>
  <si>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</si>
  <si>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</si>
  <si>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</si>
  <si>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</si>
  <si>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</si>
  <si>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</si>
  <si>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</si>
  <si>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</si>
  <si>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</si>
  <si>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</si>
  <si>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</si>
  <si>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</si>
  <si>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</si>
  <si>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</si>
  <si>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</si>
  <si>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</si>
  <si>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</si>
  <si>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</si>
  <si>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</si>
  <si>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</si>
  <si>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</si>
  <si>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</si>
  <si>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</si>
  <si>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</si>
  <si>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</si>
  <si>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</si>
  <si>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</si>
  <si>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</si>
  <si>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</si>
  <si>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</si>
  <si>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</si>
  <si>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</si>
  <si>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</si>
  <si>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</si>
  <si>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</si>
  <si>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</si>
  <si>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</si>
  <si>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</si>
  <si>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</si>
  <si>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</si>
  <si>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</si>
  <si>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</si>
  <si>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</si>
  <si>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</si>
  <si>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</si>
  <si>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</si>
  <si>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</si>
  <si>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</si>
  <si>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</si>
  <si>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</si>
  <si>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</si>
  <si>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</si>
  <si>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</si>
  <si>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</si>
  <si>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</si>
  <si>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</si>
  <si>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</si>
  <si>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</si>
  <si>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</si>
  <si>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</si>
  <si>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</si>
  <si>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</si>
  <si>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</si>
  <si>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</si>
  <si>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</si>
  <si>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</si>
  <si>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</si>
  <si>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</si>
  <si>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</si>
  <si>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</si>
  <si>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</si>
  <si>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</si>
  <si>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</si>
  <si>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</si>
  <si>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</si>
  <si>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</si>
  <si>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</si>
  <si>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</si>
  <si>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</si>
  <si>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</si>
  <si>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</si>
  <si>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</si>
  <si>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</si>
  <si>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</si>
  <si>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</si>
  <si>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</si>
  <si>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</si>
  <si>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</si>
  <si>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</si>
  <si>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</si>
  <si>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</si>
  <si>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</si>
  <si>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</si>
  <si>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</si>
  <si>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</si>
  <si>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</si>
  <si>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</si>
  <si>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</si>
  <si>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</si>
  <si>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</si>
  <si>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</si>
  <si>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</si>
  <si>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</si>
  <si>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</si>
  <si>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</si>
  <si>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</si>
  <si>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</si>
  <si>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</si>
  <si>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</si>
  <si>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</si>
  <si>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</si>
  <si>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</si>
  <si>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</si>
  <si>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</si>
  <si>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</si>
  <si>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</si>
  <si>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</si>
  <si>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</si>
  <si>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</si>
  <si>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</si>
  <si>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</si>
  <si>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</si>
  <si>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</si>
  <si>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</si>
  <si>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</si>
  <si>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</si>
  <si>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</si>
  <si>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</si>
  <si>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</si>
  <si>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</si>
  <si>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</si>
  <si>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</si>
  <si>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</si>
  <si>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</si>
  <si>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</si>
  <si>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</si>
  <si>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</si>
  <si>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</si>
  <si>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</si>
  <si>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</si>
  <si>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</si>
  <si>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</si>
  <si>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</si>
  <si>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</si>
  <si>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</si>
  <si>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</si>
  <si>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</si>
  <si>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</si>
  <si>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</si>
  <si>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</si>
  <si>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</si>
  <si>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</si>
  <si>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</si>
  <si>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</si>
  <si>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</si>
  <si>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</si>
  <si>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</si>
  <si>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</si>
  <si>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</si>
  <si>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</si>
  <si>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</si>
  <si>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</si>
  <si>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</si>
  <si>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</si>
  <si>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</si>
  <si>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</si>
  <si>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</si>
  <si>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</si>
  <si>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</si>
  <si>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</si>
  <si>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</si>
  <si>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</si>
  <si>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</si>
  <si>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</si>
  <si>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</si>
  <si>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</si>
  <si>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</si>
  <si>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</si>
  <si>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</si>
  <si>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</si>
  <si>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</si>
  <si>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</si>
  <si>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</si>
  <si>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</si>
  <si>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</si>
  <si>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</si>
  <si>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</si>
  <si>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</si>
  <si>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</si>
  <si>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</si>
  <si>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</si>
  <si>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</si>
  <si>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</si>
  <si>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</si>
  <si>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</si>
  <si>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</si>
  <si>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</si>
  <si>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</si>
  <si>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</si>
  <si>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</si>
  <si>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</si>
  <si>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</si>
  <si>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</si>
  <si>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</si>
  <si>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</si>
  <si>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</si>
  <si>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</si>
  <si>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</si>
  <si>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</si>
  <si>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</si>
  <si>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</si>
  <si>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</si>
  <si>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</si>
  <si>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</si>
  <si>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</si>
  <si>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</si>
  <si>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</si>
  <si>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</si>
  <si>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</si>
  <si>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</si>
  <si>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</si>
  <si>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</si>
  <si>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</si>
  <si>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</si>
  <si>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</si>
  <si>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</si>
  <si>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</si>
  <si>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</si>
  <si>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</si>
  <si>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</si>
  <si>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</si>
  <si>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</si>
  <si>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</si>
  <si>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</si>
  <si>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</si>
  <si>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</si>
  <si>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</si>
  <si>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</si>
  <si>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</si>
  <si>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</si>
  <si>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</si>
  <si>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</si>
  <si>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</si>
  <si>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</si>
  <si>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</si>
  <si>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</si>
  <si>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</si>
  <si>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</si>
  <si>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</si>
  <si>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</si>
  <si>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</si>
  <si>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</si>
  <si>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</si>
  <si>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</si>
  <si>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</si>
  <si>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</si>
  <si>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</si>
  <si>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</si>
  <si>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</si>
  <si>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</si>
  <si>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</si>
  <si>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</si>
  <si>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</si>
  <si>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</si>
  <si>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</si>
  <si>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</si>
  <si>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</si>
  <si>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</si>
  <si>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</si>
  <si>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</si>
  <si>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</si>
  <si>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</si>
  <si>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</si>
  <si>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</si>
  <si>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</si>
  <si>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</si>
  <si>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</si>
  <si>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</si>
  <si>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</si>
  <si>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</si>
  <si>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</si>
  <si>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</si>
  <si>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</si>
  <si>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</si>
  <si>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</si>
  <si>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</si>
  <si>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</si>
  <si>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</si>
  <si>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</si>
  <si>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</si>
  <si>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</si>
  <si>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</si>
  <si>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</si>
  <si>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</si>
  <si>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</si>
  <si>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</si>
  <si>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</si>
  <si>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</si>
  <si>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</si>
  <si>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</si>
  <si>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</si>
  <si>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</si>
  <si>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</si>
  <si>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</si>
  <si>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</si>
  <si>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</si>
  <si>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</si>
  <si>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</si>
  <si>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</si>
  <si>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</si>
  <si>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</si>
  <si>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</si>
  <si>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</si>
  <si>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</si>
  <si>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</si>
  <si>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</si>
  <si>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</si>
  <si>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</si>
  <si>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</si>
  <si>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</si>
  <si>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</si>
  <si>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</si>
  <si>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</si>
  <si>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</si>
  <si>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</si>
  <si>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</si>
  <si>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</si>
  <si>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</si>
  <si>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</si>
  <si>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</si>
  <si>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</si>
  <si>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</si>
  <si>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</si>
  <si>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</si>
  <si>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</si>
  <si>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</si>
  <si>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</si>
  <si>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</si>
  <si>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</si>
  <si>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</si>
  <si>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</si>
  <si>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</si>
  <si>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</si>
  <si>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</si>
  <si>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</si>
  <si>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</si>
  <si>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</si>
  <si>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</si>
  <si>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</si>
  <si>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</si>
  <si>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</si>
  <si>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</si>
  <si>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</si>
  <si>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</si>
  <si>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</si>
  <si>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</si>
  <si>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</si>
  <si>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</si>
  <si>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</si>
  <si>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</si>
  <si>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</si>
  <si>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</si>
  <si>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</si>
  <si>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</si>
  <si>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</si>
  <si>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</si>
  <si>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</si>
  <si>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</si>
  <si>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</si>
  <si>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</si>
  <si>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</si>
  <si>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</si>
  <si>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</si>
  <si>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</si>
  <si>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</si>
  <si>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</si>
  <si>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</si>
  <si>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</si>
  <si>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</si>
  <si>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</si>
  <si>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</si>
  <si>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</si>
  <si>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</si>
  <si>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</si>
  <si>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</si>
  <si>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</si>
  <si>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</si>
  <si>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</si>
  <si>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</si>
  <si>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</si>
  <si>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</si>
  <si>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</si>
  <si>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</si>
  <si>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</si>
  <si>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</si>
  <si>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</si>
  <si>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</si>
  <si>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</si>
  <si>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</si>
  <si>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</si>
  <si>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</si>
  <si>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</si>
  <si>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</si>
  <si>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</si>
  <si>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</si>
  <si>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</si>
  <si>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</si>
  <si>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</si>
  <si>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</si>
  <si>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</si>
  <si>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</si>
  <si>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</si>
  <si>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</si>
  <si>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</si>
  <si>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</si>
  <si>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</si>
  <si>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</si>
  <si>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</si>
  <si>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</si>
  <si>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</si>
  <si>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</si>
  <si>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</si>
  <si>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</si>
  <si>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</si>
  <si>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</si>
  <si>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</si>
  <si>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</si>
  <si>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</si>
  <si>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</si>
  <si>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</si>
  <si>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</si>
  <si>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</si>
  <si>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</si>
  <si>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</si>
  <si>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</si>
  <si>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</si>
  <si>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</si>
  <si>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</si>
  <si>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</si>
  <si>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</si>
  <si>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</si>
  <si>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</si>
  <si>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</si>
  <si>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</si>
  <si>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</si>
  <si>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</si>
  <si>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</si>
  <si>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</si>
  <si>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</si>
  <si>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</si>
  <si>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</si>
  <si>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</si>
  <si>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</si>
  <si>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</si>
  <si>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</si>
  <si>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</si>
  <si>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</si>
  <si>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</si>
  <si>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</si>
  <si>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</si>
  <si>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</si>
  <si>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</si>
  <si>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</si>
  <si>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</si>
  <si>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</si>
  <si>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</si>
  <si>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</si>
  <si>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</si>
  <si>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</si>
  <si>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</si>
  <si>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</si>
  <si>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</si>
  <si>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</si>
  <si>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</si>
  <si>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</si>
  <si>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</si>
  <si>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</si>
  <si>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</si>
  <si>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</si>
  <si>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</si>
  <si>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</si>
  <si>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</si>
  <si>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</si>
  <si>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</si>
  <si>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</si>
  <si>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</si>
  <si>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</si>
  <si>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</si>
  <si>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</si>
  <si>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</si>
  <si>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</si>
  <si>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</si>
  <si>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</si>
  <si>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</si>
  <si>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</si>
  <si>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</si>
  <si>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</si>
  <si>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</si>
  <si>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</si>
  <si>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</si>
  <si>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</si>
  <si>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</si>
  <si>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</si>
  <si>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</si>
  <si>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</si>
  <si>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</si>
  <si>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</si>
  <si>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</si>
  <si>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</si>
  <si>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</si>
  <si>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</si>
  <si>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</si>
  <si>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</si>
  <si>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</si>
  <si>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</si>
  <si>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</si>
  <si>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</si>
  <si>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</si>
  <si>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</si>
  <si>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</si>
  <si>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</si>
  <si>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</si>
  <si>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</si>
  <si>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</si>
  <si>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</si>
  <si>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</si>
  <si>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</si>
  <si>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</si>
  <si>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</si>
  <si>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</si>
  <si>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</si>
  <si>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</si>
  <si>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</si>
  <si>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</si>
  <si>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</si>
  <si>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</si>
  <si>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</si>
  <si>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</si>
  <si>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</si>
  <si>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</si>
  <si>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</si>
  <si>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</si>
  <si>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</si>
  <si>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</si>
  <si>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</si>
  <si>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</si>
  <si>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</si>
  <si>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</si>
  <si>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</si>
  <si>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</si>
  <si>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</si>
  <si>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</si>
  <si>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</si>
  <si>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</si>
  <si>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</si>
  <si>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</si>
  <si>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</si>
  <si>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</si>
  <si>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</si>
  <si>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</si>
  <si>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</si>
  <si>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</si>
  <si>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</si>
  <si>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</si>
  <si>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</si>
  <si>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</si>
  <si>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</si>
  <si>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</si>
  <si>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</si>
  <si>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</si>
  <si>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</si>
  <si>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</si>
  <si>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</si>
  <si>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</si>
  <si>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</si>
  <si>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</si>
  <si>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</si>
  <si>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</si>
  <si>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</si>
  <si>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</si>
  <si>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</si>
  <si>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</si>
  <si>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</si>
  <si>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</si>
  <si>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</si>
  <si>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</si>
  <si>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</si>
  <si>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</si>
  <si>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</si>
  <si>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</si>
  <si>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</si>
  <si>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</si>
  <si>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</si>
  <si>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</si>
  <si>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</si>
  <si>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</si>
  <si>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</si>
  <si>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</si>
  <si>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</si>
  <si>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</si>
  <si>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</si>
  <si>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</si>
  <si>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</si>
  <si>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</si>
  <si>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</si>
  <si>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</si>
  <si>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</si>
  <si>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</si>
  <si>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</si>
  <si>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</si>
  <si>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</si>
  <si>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</si>
  <si>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</si>
  <si>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</si>
  <si>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</si>
  <si>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</si>
  <si>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</si>
  <si>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</si>
  <si>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</si>
  <si>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</si>
  <si>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</si>
  <si>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</si>
  <si>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</si>
  <si>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</si>
  <si>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</si>
  <si>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</si>
  <si>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</si>
  <si>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</si>
  <si>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</si>
  <si>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</si>
  <si>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</si>
  <si>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</si>
  <si>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</si>
  <si>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</si>
  <si>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</si>
  <si>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</si>
  <si>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</si>
  <si>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</si>
  <si>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</si>
  <si>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</si>
  <si>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</si>
  <si>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</si>
  <si>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</si>
  <si>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</si>
  <si>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</si>
  <si>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</si>
  <si>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</si>
  <si>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</si>
  <si>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</si>
  <si>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</si>
  <si>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</si>
  <si>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</si>
  <si>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</si>
  <si>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</si>
  <si>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</si>
  <si>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</si>
  <si>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</si>
  <si>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</si>
  <si>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</si>
  <si>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</si>
  <si>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</si>
  <si>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</si>
  <si>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</si>
  <si>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</si>
  <si>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</si>
  <si>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</si>
  <si>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</si>
  <si>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</si>
  <si>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</si>
  <si>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</si>
  <si>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</si>
  <si>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</si>
  <si>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</si>
  <si>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</si>
  <si>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</si>
  <si>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</si>
  <si>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</si>
  <si>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</si>
  <si>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</si>
  <si>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</si>
  <si>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</si>
  <si>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</si>
  <si>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</si>
  <si>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</si>
  <si>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</si>
  <si>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</si>
  <si>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</si>
  <si>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</si>
  <si>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</si>
  <si>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</si>
  <si>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</si>
  <si>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</si>
  <si>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</si>
  <si>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</si>
  <si>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</si>
  <si>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</si>
  <si>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</si>
  <si>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</si>
  <si>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</si>
  <si>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</si>
  <si>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</si>
  <si>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</si>
  <si>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</si>
  <si>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</si>
  <si>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</si>
  <si>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</si>
  <si>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</si>
  <si>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</si>
  <si>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</si>
  <si>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</si>
  <si>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</si>
  <si>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</si>
  <si>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</si>
  <si>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</si>
  <si>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</si>
  <si>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</si>
  <si>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</si>
  <si>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</si>
  <si>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</si>
  <si>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</si>
  <si>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</si>
  <si>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</si>
  <si>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</si>
  <si>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</si>
  <si>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</si>
  <si>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</si>
  <si>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</si>
  <si>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</si>
  <si>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</si>
  <si>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</si>
  <si>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</si>
  <si>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</si>
  <si>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</si>
  <si>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</si>
  <si>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</si>
  <si>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</si>
  <si>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</si>
  <si>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</si>
  <si>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</si>
  <si>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</si>
  <si>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</si>
  <si>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</si>
  <si>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</si>
  <si>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</si>
  <si>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</si>
  <si>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</si>
  <si>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</si>
  <si>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</si>
  <si>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</si>
  <si>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</si>
  <si>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</si>
  <si>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</si>
  <si>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</si>
  <si>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</si>
  <si>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</si>
  <si>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</si>
  <si>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</si>
  <si>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</si>
  <si>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</si>
  <si>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</si>
  <si>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</si>
  <si>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</si>
  <si>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</si>
  <si>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</si>
  <si>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</si>
  <si>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</si>
  <si>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</si>
  <si>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</si>
  <si>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</si>
  <si>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</si>
  <si>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</si>
  <si>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</si>
  <si>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</si>
  <si>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</si>
  <si>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</si>
  <si>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</si>
  <si>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</si>
  <si>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</si>
  <si>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</si>
  <si>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</si>
  <si>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</si>
  <si>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</si>
  <si>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</si>
  <si>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</si>
  <si>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</si>
  <si>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</si>
  <si>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</si>
  <si>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</si>
  <si>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</si>
  <si>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</si>
  <si>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</si>
  <si>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</si>
  <si>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</si>
  <si>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</si>
  <si>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</si>
  <si>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</si>
  <si>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</si>
  <si>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</si>
  <si>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</si>
  <si>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</si>
  <si>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</si>
  <si>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</si>
  <si>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</si>
  <si>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</si>
  <si>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</si>
  <si>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</si>
  <si>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</si>
  <si>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</si>
  <si>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</si>
  <si>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</si>
  <si>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</si>
  <si>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</si>
  <si>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</si>
  <si>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</si>
  <si>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</si>
  <si>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</si>
  <si>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</si>
  <si>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</si>
  <si>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</si>
  <si>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</si>
  <si>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</si>
  <si>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</si>
  <si>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</si>
  <si>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</si>
  <si>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</si>
  <si>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</si>
  <si>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</si>
  <si>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</si>
  <si>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</si>
  <si>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</si>
  <si>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</si>
  <si>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</si>
  <si>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</si>
  <si>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</si>
  <si>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</si>
  <si>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</si>
  <si>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</si>
  <si>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</si>
  <si>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</si>
  <si>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</si>
  <si>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</si>
  <si>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</si>
  <si>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</si>
  <si>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</si>
  <si>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</si>
  <si>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</si>
  <si>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</si>
  <si>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</si>
  <si>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</si>
  <si>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</si>
  <si>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</si>
  <si>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</si>
  <si>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</si>
  <si>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</si>
  <si>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</si>
  <si>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</si>
  <si>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</si>
  <si>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</si>
  <si>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</si>
  <si>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</si>
  <si>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</si>
  <si>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</si>
  <si>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</si>
  <si>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</si>
  <si>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</si>
  <si>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</si>
  <si>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</si>
  <si>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</si>
  <si>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</si>
  <si>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</si>
  <si>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</si>
  <si>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</si>
  <si>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</si>
  <si>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</si>
  <si>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</si>
  <si>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</si>
  <si>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</si>
  <si>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</si>
  <si>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</si>
  <si>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</si>
  <si>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</si>
  <si>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</si>
  <si>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</si>
  <si>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</si>
  <si>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</si>
  <si>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</si>
  <si>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</si>
  <si>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</si>
  <si>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</si>
  <si>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</si>
  <si>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</si>
  <si>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</si>
  <si>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</si>
  <si>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</si>
  <si>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</si>
  <si>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</si>
  <si>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</si>
  <si>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</si>
  <si>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</si>
  <si>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</si>
  <si>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</si>
  <si>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</si>
  <si>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</si>
  <si>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</si>
  <si>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</si>
  <si>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</si>
  <si>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</si>
  <si>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</si>
  <si>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</si>
  <si>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</si>
  <si>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</si>
  <si>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</si>
  <si>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</si>
  <si>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</si>
  <si>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</si>
  <si>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</si>
  <si>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</si>
  <si>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</si>
  <si>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</si>
  <si>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</si>
  <si>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</si>
  <si>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</si>
  <si>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</si>
  <si>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</si>
  <si>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</si>
  <si>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</si>
  <si>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</si>
  <si>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</si>
  <si>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</si>
  <si>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</si>
  <si>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</si>
  <si>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</si>
  <si>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</si>
  <si>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</si>
  <si>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</si>
  <si>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</si>
  <si>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</si>
  <si>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</si>
  <si>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</si>
  <si>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</si>
  <si>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</si>
  <si>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</si>
  <si>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</si>
  <si>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</si>
  <si>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</si>
  <si>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</si>
  <si>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</si>
  <si>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</si>
  <si>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</si>
  <si>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</si>
  <si>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</si>
  <si>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</si>
  <si>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</si>
  <si>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</si>
  <si>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</si>
  <si>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</si>
  <si>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</si>
  <si>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</si>
  <si>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</si>
  <si>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</si>
  <si>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</si>
  <si>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</si>
  <si>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</si>
  <si>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</si>
  <si>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</si>
  <si>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</si>
  <si>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</si>
  <si>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</si>
  <si>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</si>
  <si>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</si>
  <si>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</si>
  <si>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</si>
  <si>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</si>
  <si>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</si>
  <si>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</si>
  <si>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</si>
  <si>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</si>
  <si>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</si>
  <si>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</si>
  <si>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</si>
  <si>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</si>
  <si>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</si>
  <si>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</si>
  <si>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</si>
  <si>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</si>
  <si>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</si>
  <si>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</si>
  <si>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</si>
  <si>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</si>
  <si>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</si>
  <si>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</si>
  <si>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</si>
  <si>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</si>
  <si>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</si>
  <si>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</si>
  <si>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</si>
  <si>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</si>
  <si>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</si>
  <si>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</si>
  <si>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</si>
  <si>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</si>
  <si>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</si>
  <si>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</si>
  <si>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</si>
  <si>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</si>
  <si>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</si>
  <si>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</si>
  <si>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</si>
  <si>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</si>
  <si>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</si>
  <si>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</si>
  <si>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</si>
  <si>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</si>
  <si>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</si>
  <si>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</si>
  <si>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</si>
  <si>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</si>
  <si>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</si>
  <si>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</si>
  <si>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</si>
  <si>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</si>
  <si>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</si>
  <si>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</si>
  <si>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</si>
  <si>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</si>
  <si>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</si>
  <si>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</si>
  <si>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</si>
  <si>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</si>
  <si>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</si>
  <si>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</si>
  <si>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</si>
  <si>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</si>
  <si>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</si>
  <si>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</si>
  <si>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</si>
  <si>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</si>
  <si>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</si>
  <si>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</si>
  <si>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</si>
  <si>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</si>
  <si>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</si>
  <si>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</si>
  <si>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</si>
  <si>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</si>
  <si>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</si>
  <si>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</si>
  <si>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</si>
  <si>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</si>
  <si>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</si>
  <si>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</si>
  <si>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</si>
  <si>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</si>
  <si>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</si>
  <si>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</si>
  <si>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</si>
  <si>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</si>
  <si>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</si>
  <si>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</si>
  <si>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</si>
  <si>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</si>
  <si>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</si>
  <si>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</si>
  <si>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</si>
  <si>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</si>
  <si>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</si>
  <si>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</si>
  <si>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</si>
  <si>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</si>
  <si>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</si>
  <si>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</si>
  <si>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</si>
  <si>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</si>
  <si>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</si>
  <si>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</si>
  <si>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</si>
  <si>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</si>
  <si>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</si>
  <si>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</si>
  <si>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</si>
  <si>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</si>
  <si>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</si>
  <si>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</si>
  <si>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</si>
  <si>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</si>
  <si>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</si>
  <si>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</si>
  <si>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</si>
  <si>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</si>
  <si>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</si>
  <si>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</si>
  <si>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</si>
  <si>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</si>
  <si>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</si>
  <si>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</si>
  <si>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</si>
  <si>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</si>
  <si>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</si>
  <si>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</si>
  <si>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</si>
  <si>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</si>
  <si>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</si>
  <si>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</si>
  <si>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</si>
  <si>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</si>
  <si>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</si>
  <si>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</si>
  <si>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</si>
  <si>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</si>
  <si>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</si>
  <si>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</si>
  <si>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</si>
  <si>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</si>
  <si>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</si>
  <si>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</si>
  <si>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</si>
  <si>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</si>
  <si>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</si>
  <si>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</si>
  <si>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</si>
  <si>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</si>
  <si>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</si>
  <si>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</si>
  <si>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</si>
  <si>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</si>
  <si>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</si>
  <si>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</si>
  <si>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</si>
  <si>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</si>
  <si>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</si>
  <si>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</si>
  <si>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</si>
  <si>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</si>
  <si>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</si>
  <si>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</si>
  <si>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</si>
  <si>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</si>
  <si>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</si>
  <si>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</si>
  <si>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</si>
  <si>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</si>
  <si>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</si>
  <si>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</si>
  <si>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</si>
  <si>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</si>
  <si>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</si>
  <si>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</si>
  <si>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</si>
  <si>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</si>
  <si>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</si>
  <si>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</si>
  <si>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</si>
  <si>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</si>
  <si>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</si>
  <si>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</si>
  <si>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</si>
  <si>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</si>
  <si>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</si>
  <si>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</si>
  <si>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</si>
  <si>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</si>
  <si>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</si>
  <si>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</si>
  <si>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</si>
  <si>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</si>
  <si>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</si>
  <si>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</si>
  <si>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</si>
  <si>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</si>
  <si>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</si>
  <si>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</si>
  <si>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</si>
  <si>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</si>
  <si>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</si>
  <si>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</si>
  <si>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</si>
  <si>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</si>
  <si>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</si>
  <si>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</si>
  <si>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</si>
  <si>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</si>
  <si>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</si>
  <si>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</si>
  <si>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</si>
  <si>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</si>
  <si>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</si>
  <si>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</si>
  <si>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</si>
  <si>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</si>
  <si>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</si>
  <si>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</si>
  <si>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</si>
  <si>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</si>
  <si>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</si>
  <si>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</si>
  <si>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</si>
  <si>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</si>
  <si>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</si>
  <si>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</si>
  <si>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</si>
  <si>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</si>
  <si>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</si>
  <si>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</si>
  <si>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</si>
  <si>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</si>
  <si>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</si>
  <si>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</si>
  <si>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</si>
  <si>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</si>
  <si>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</si>
  <si>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</si>
  <si>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</si>
  <si>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</si>
  <si>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</si>
  <si>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</si>
  <si>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</si>
  <si>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</si>
  <si>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</si>
  <si>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</si>
  <si>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</si>
  <si>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</si>
  <si>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</si>
  <si>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</si>
  <si>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</si>
  <si>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</si>
  <si>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</si>
  <si>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</si>
  <si>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</si>
  <si>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</si>
  <si>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</si>
  <si>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</si>
  <si>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</si>
  <si>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</si>
  <si>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</si>
  <si>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</si>
  <si>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</si>
  <si>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</si>
  <si>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</si>
  <si>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</si>
  <si>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</si>
  <si>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</si>
  <si>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</si>
  <si>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</si>
  <si>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</si>
  <si>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</si>
  <si>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</si>
  <si>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</si>
  <si>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</si>
  <si>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</si>
  <si>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</si>
  <si>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</si>
  <si>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</si>
  <si>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</si>
  <si>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</si>
  <si>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</si>
  <si>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</si>
  <si>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</si>
  <si>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</si>
  <si>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</si>
  <si>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</si>
  <si>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</si>
  <si>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</si>
  <si>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</si>
  <si>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</si>
  <si>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</si>
  <si>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</si>
  <si>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</si>
  <si>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</si>
  <si>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</si>
  <si>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</si>
  <si>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</si>
  <si>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</si>
  <si>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</si>
  <si>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</si>
  <si>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</si>
  <si>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</si>
  <si>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</si>
  <si>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</si>
  <si>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</si>
  <si>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</si>
  <si>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</si>
  <si>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</si>
  <si>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</si>
  <si>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</si>
  <si>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</si>
  <si>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</si>
  <si>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</si>
  <si>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</si>
  <si>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</si>
  <si>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</si>
  <si>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</si>
  <si>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</si>
  <si>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</si>
  <si>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</si>
  <si>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</si>
  <si>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</si>
  <si>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</si>
  <si>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</si>
  <si>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</si>
  <si>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</si>
  <si>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</si>
  <si>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</si>
  <si>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</si>
  <si>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</si>
  <si>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</si>
  <si>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</si>
  <si>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</si>
  <si>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</si>
  <si>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</si>
  <si>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</si>
  <si>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</si>
  <si>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</si>
  <si>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</si>
  <si>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</si>
  <si>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</si>
  <si>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</si>
  <si>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</si>
  <si>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</si>
  <si>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</si>
  <si>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</si>
  <si>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</si>
  <si>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</si>
  <si>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</si>
  <si>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</si>
  <si>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</si>
  <si>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</si>
  <si>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</si>
  <si>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</si>
  <si>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</si>
  <si>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</si>
  <si>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</si>
  <si>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</si>
  <si>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</si>
  <si>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</si>
  <si>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</si>
  <si>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</si>
  <si>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</si>
  <si>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</si>
  <si>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</si>
  <si>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</si>
  <si>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</si>
  <si>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</si>
  <si>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</si>
  <si>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</si>
  <si>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</si>
  <si>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</si>
  <si>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</si>
  <si>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</si>
  <si>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</si>
  <si>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</si>
  <si>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</si>
  <si>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</si>
  <si>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</si>
  <si>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</si>
  <si>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</si>
  <si>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</si>
  <si>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</si>
  <si>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</si>
  <si>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</si>
  <si>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</si>
  <si>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</si>
  <si>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</si>
  <si>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</si>
  <si>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</si>
  <si>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</si>
  <si>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</si>
  <si>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</si>
  <si>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</si>
  <si>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</si>
  <si>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</si>
  <si>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</si>
  <si>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</si>
  <si>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</si>
  <si>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</si>
  <si>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</si>
  <si>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</si>
  <si>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</si>
  <si>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</si>
  <si>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</si>
  <si>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</si>
  <si>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</si>
  <si>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</si>
  <si>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</si>
  <si>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</si>
  <si>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</si>
  <si>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</si>
  <si>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</si>
  <si>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</si>
  <si>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</si>
  <si>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</si>
  <si>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</si>
  <si>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</si>
  <si>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</si>
  <si>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</si>
  <si>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</si>
  <si>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</si>
  <si>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</si>
  <si>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</si>
  <si>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</si>
  <si>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</si>
  <si>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</si>
  <si>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</si>
  <si>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</si>
  <si>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</si>
  <si>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</si>
  <si>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</si>
  <si>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</si>
  <si>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</si>
  <si>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</si>
  <si>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</si>
  <si>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</si>
  <si>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</si>
  <si>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</si>
  <si>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</si>
  <si>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</si>
  <si>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</si>
  <si>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</si>
  <si>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</si>
  <si>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</si>
  <si>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</si>
  <si>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</si>
  <si>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</si>
  <si>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</si>
  <si>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</si>
  <si>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</si>
  <si>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</si>
  <si>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</si>
  <si>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</si>
  <si>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</si>
  <si>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</si>
  <si>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</si>
  <si>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</si>
  <si>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</si>
  <si>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</si>
  <si>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</si>
  <si>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</si>
  <si>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</si>
  <si>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</si>
  <si>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</si>
  <si>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</si>
  <si>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</si>
  <si>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</si>
  <si>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</si>
  <si>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</si>
  <si>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</si>
  <si>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</si>
  <si>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</si>
  <si>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</si>
  <si>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</si>
  <si>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</si>
  <si>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</si>
  <si>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</si>
  <si>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</si>
  <si>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</si>
  <si>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</si>
  <si>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</si>
  <si>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</si>
  <si>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</si>
  <si>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</si>
  <si>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</si>
  <si>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</si>
  <si>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</si>
  <si>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</si>
  <si>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</si>
  <si>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</si>
  <si>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</si>
  <si>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</si>
  <si>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</si>
  <si>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</si>
  <si>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</si>
  <si>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</si>
  <si>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</si>
  <si>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</si>
  <si>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</si>
  <si>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</si>
  <si>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</si>
  <si>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</si>
  <si>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</si>
  <si>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</si>
  <si>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</si>
  <si>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</si>
  <si>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</si>
  <si>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</si>
  <si>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</si>
  <si>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</si>
  <si>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</si>
  <si>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</si>
  <si>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</si>
  <si>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</si>
  <si>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</si>
  <si>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</si>
  <si>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</si>
  <si>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</si>
  <si>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</si>
  <si>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</si>
  <si>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</si>
  <si>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</si>
  <si>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</si>
  <si>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</si>
  <si>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</si>
  <si>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</si>
  <si>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</si>
  <si>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</si>
  <si>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</si>
  <si>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</si>
  <si>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</si>
  <si>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</si>
  <si>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</si>
  <si>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</si>
  <si>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</si>
  <si>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</si>
  <si>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</si>
  <si>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</si>
  <si>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</si>
  <si>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</si>
  <si>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</si>
  <si>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</si>
  <si>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</si>
  <si>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</si>
  <si>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</si>
  <si>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</si>
  <si>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</si>
  <si>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</si>
  <si>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</si>
  <si>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</si>
  <si>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</si>
  <si>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</si>
  <si>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</si>
  <si>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</si>
  <si>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</si>
  <si>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</si>
  <si>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</si>
  <si>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</si>
  <si>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</si>
  <si>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</si>
  <si>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</si>
  <si>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</si>
  <si>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</si>
  <si>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</si>
  <si>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</si>
  <si>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</si>
  <si>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</si>
  <si>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</si>
  <si>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</si>
  <si>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</si>
  <si>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</si>
  <si>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</si>
  <si>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</si>
  <si>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</si>
  <si>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</si>
  <si>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</si>
  <si>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</si>
  <si>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</si>
  <si>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</si>
  <si>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</si>
  <si>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</si>
  <si>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</si>
  <si>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</si>
  <si>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</si>
  <si>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</si>
  <si>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</si>
  <si>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</si>
  <si>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</si>
  <si>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</si>
  <si>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</si>
  <si>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</si>
  <si>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</si>
  <si>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</si>
  <si>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</si>
  <si>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</si>
  <si>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</si>
  <si>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</si>
  <si>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</si>
  <si>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</si>
  <si>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</si>
  <si>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</si>
  <si>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</si>
  <si>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</si>
  <si>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</si>
  <si>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</si>
  <si>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</si>
  <si>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</si>
  <si>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</si>
  <si>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</si>
  <si>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</si>
  <si>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</si>
  <si>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</si>
  <si>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</si>
  <si>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</si>
  <si>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</si>
  <si>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</si>
  <si>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</si>
  <si>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</si>
  <si>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</si>
  <si>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</si>
  <si>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</si>
  <si>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</si>
  <si>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</si>
  <si>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</si>
  <si>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</si>
  <si>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</si>
  <si>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</si>
  <si>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</si>
  <si>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</si>
  <si>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</si>
  <si>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</si>
  <si>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</si>
  <si>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</si>
  <si>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</si>
  <si>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</si>
  <si>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</si>
  <si>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</si>
  <si>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</si>
  <si>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</si>
  <si>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</si>
  <si>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</si>
  <si>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</si>
  <si>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</si>
  <si>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</si>
  <si>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</si>
  <si>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</si>
  <si>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</si>
  <si>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</si>
  <si>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</si>
  <si>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</si>
  <si>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</si>
  <si>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</si>
  <si>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</si>
  <si>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</si>
  <si>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</si>
  <si>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</si>
  <si>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</si>
  <si>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</si>
  <si>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</si>
  <si>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</si>
  <si>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</si>
  <si>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</si>
  <si>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</si>
  <si>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</si>
  <si>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</si>
  <si>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</si>
  <si>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</si>
  <si>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</si>
  <si>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</si>
  <si>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</si>
  <si>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</si>
  <si>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</si>
  <si>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</si>
  <si>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</si>
  <si>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</si>
  <si>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</si>
  <si>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</si>
  <si>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</si>
  <si>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</si>
  <si>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</si>
  <si>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</si>
  <si>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</si>
  <si>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</si>
  <si>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</si>
  <si>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</si>
  <si>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</si>
  <si>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</si>
  <si>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</si>
  <si>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</si>
  <si>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</si>
  <si>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</si>
  <si>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</si>
  <si>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</si>
  <si>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</si>
  <si>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</si>
  <si>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</si>
  <si>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</si>
  <si>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</si>
  <si>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</si>
  <si>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</si>
  <si>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</si>
  <si>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</si>
  <si>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</si>
  <si>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</si>
  <si>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</si>
  <si>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</si>
  <si>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</si>
  <si>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</si>
  <si>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</si>
  <si>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</si>
  <si>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</si>
  <si>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</si>
  <si>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</si>
  <si>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</si>
  <si>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</si>
  <si>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</si>
  <si>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</si>
  <si>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</si>
  <si>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</si>
  <si>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</si>
  <si>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</si>
  <si>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</si>
  <si>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</si>
  <si>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</si>
  <si>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</si>
  <si>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</si>
  <si>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</si>
  <si>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</si>
  <si>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</si>
  <si>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</si>
  <si>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</si>
  <si>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</si>
  <si>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</si>
  <si>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</si>
  <si>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</si>
  <si>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</si>
  <si>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</si>
  <si>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</si>
  <si>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</si>
  <si>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</si>
  <si>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</si>
  <si>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</si>
  <si>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</si>
  <si>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</si>
  <si>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</si>
  <si>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</si>
  <si>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</si>
  <si>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</si>
  <si>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</si>
  <si>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</si>
  <si>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</si>
  <si>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</si>
  <si>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</si>
  <si>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</si>
  <si>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</si>
  <si>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</si>
  <si>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</si>
  <si>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</si>
  <si>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</si>
  <si>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</si>
  <si>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</si>
  <si>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</si>
  <si>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</si>
  <si>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</si>
  <si>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</si>
  <si>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</si>
  <si>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</si>
  <si>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</si>
  <si>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</si>
  <si>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</si>
  <si>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</si>
  <si>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</si>
  <si>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</si>
  <si>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</si>
  <si>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</si>
  <si>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</si>
  <si>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</si>
  <si>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</si>
  <si>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</si>
  <si>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</si>
  <si>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</si>
  <si>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</si>
  <si>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</si>
  <si>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</si>
  <si>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</si>
  <si>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</si>
  <si>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</si>
  <si>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</si>
  <si>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</si>
  <si>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</si>
  <si>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</si>
  <si>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</si>
  <si>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</si>
  <si>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</si>
  <si>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</si>
  <si>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</si>
  <si>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</si>
  <si>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</si>
  <si>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</si>
  <si>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</si>
  <si>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</si>
  <si>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</si>
  <si>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</si>
  <si>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</si>
  <si>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</si>
  <si>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</si>
  <si>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</si>
  <si>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</si>
  <si>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</si>
  <si>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</si>
  <si>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</si>
  <si>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</si>
  <si>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</si>
  <si>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</si>
  <si>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</si>
  <si>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</si>
  <si>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</si>
  <si>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</si>
  <si>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</si>
  <si>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</si>
  <si>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</si>
  <si>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</si>
  <si>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</si>
  <si>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</si>
  <si>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</si>
  <si>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</si>
  <si>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</si>
  <si>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</si>
  <si>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</si>
  <si>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</si>
  <si>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</si>
  <si>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</si>
  <si>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</si>
  <si>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</si>
  <si>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</si>
  <si>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</si>
  <si>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</si>
  <si>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</si>
  <si>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</si>
  <si>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</si>
  <si>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</si>
  <si>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</si>
  <si>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</si>
  <si>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</si>
  <si>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</si>
  <si>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</si>
  <si>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</si>
  <si>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</si>
  <si>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</si>
  <si>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</si>
  <si>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</si>
  <si>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</si>
  <si>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</si>
  <si>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</si>
  <si>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</si>
  <si>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</si>
  <si>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</si>
  <si>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</si>
  <si>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</si>
  <si>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</si>
  <si>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</si>
  <si>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</si>
  <si>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</si>
  <si>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</si>
  <si>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</si>
  <si>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</si>
  <si>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</si>
  <si>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</si>
  <si>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</si>
  <si>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</si>
  <si>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</si>
  <si>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</si>
  <si>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</si>
  <si>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</si>
  <si>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</si>
  <si>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</si>
  <si>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</si>
  <si>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</si>
  <si>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</si>
  <si>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</si>
  <si>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</si>
  <si>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</si>
  <si>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</si>
  <si>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</si>
  <si>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</si>
  <si>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</si>
  <si>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</si>
  <si>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</si>
  <si>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</si>
  <si>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</si>
  <si>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</si>
  <si>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</si>
  <si>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</si>
  <si>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</si>
  <si>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</si>
  <si>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</si>
  <si>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</si>
  <si>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</si>
  <si>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</si>
  <si>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</si>
  <si>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</si>
  <si>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</si>
  <si>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</si>
  <si>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</si>
  <si>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</si>
  <si>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</si>
  <si>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</si>
  <si>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</si>
  <si>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</si>
  <si>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</si>
  <si>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</si>
  <si>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</si>
  <si>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</si>
  <si>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</si>
  <si>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</si>
  <si>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</si>
  <si>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</si>
  <si>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</si>
  <si>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</si>
  <si>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</si>
  <si>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</si>
  <si>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</si>
  <si>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</si>
  <si>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</si>
  <si>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</si>
  <si>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</si>
  <si>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</si>
  <si>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</si>
  <si>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</si>
  <si>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</si>
  <si>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</si>
  <si>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</si>
  <si>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</si>
  <si>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</si>
  <si>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</si>
  <si>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</si>
  <si>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</si>
  <si>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</si>
  <si>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</si>
  <si>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</si>
  <si>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</si>
  <si>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</si>
  <si>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</si>
  <si>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</si>
  <si>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</si>
  <si>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</si>
  <si>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</si>
  <si>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</si>
  <si>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</si>
  <si>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</si>
  <si>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</si>
  <si>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</si>
  <si>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</si>
  <si>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</si>
  <si>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</si>
  <si>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</si>
  <si>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</si>
  <si>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</si>
  <si>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</si>
  <si>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</si>
  <si>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</si>
  <si>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</si>
  <si>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</si>
  <si>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</si>
  <si>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</si>
  <si>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</si>
  <si>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</si>
  <si>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</si>
  <si>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</si>
  <si>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</si>
  <si>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</si>
  <si>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</si>
  <si>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</si>
  <si>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</si>
  <si>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</si>
  <si>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</si>
  <si>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</si>
  <si>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</si>
  <si>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</si>
  <si>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</si>
  <si>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</si>
  <si>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</si>
  <si>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</si>
  <si>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</si>
  <si>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</si>
  <si>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</si>
  <si>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</si>
  <si>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</si>
  <si>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</si>
  <si>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</si>
  <si>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</si>
  <si>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</si>
  <si>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</si>
  <si>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</si>
  <si>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</si>
  <si>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</si>
  <si>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</si>
  <si>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</si>
  <si>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</si>
  <si>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</si>
  <si>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</si>
  <si>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</si>
  <si>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</si>
  <si>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</si>
  <si>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</si>
  <si>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</si>
  <si>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</si>
  <si>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</si>
  <si>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</si>
  <si>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</si>
  <si>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</si>
  <si>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</si>
  <si>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</si>
  <si>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</si>
  <si>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</si>
  <si>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</si>
  <si>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</si>
  <si>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</si>
  <si>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</si>
  <si>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</si>
  <si>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</si>
  <si>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</si>
  <si>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</si>
  <si>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</si>
  <si>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</si>
  <si>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</si>
  <si>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</si>
  <si>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</si>
  <si>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</si>
  <si>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</si>
  <si>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</si>
  <si>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</si>
  <si>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</si>
  <si>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</si>
  <si>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</si>
  <si>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</si>
  <si>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</si>
  <si>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</si>
  <si>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</si>
  <si>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</si>
  <si>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</si>
  <si>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</si>
  <si>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</si>
  <si>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</si>
  <si>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</si>
  <si>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</si>
  <si>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</si>
  <si>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</si>
  <si>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</si>
  <si>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</si>
  <si>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</si>
  <si>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</si>
  <si>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</si>
  <si>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</si>
  <si>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</si>
  <si>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</si>
  <si>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</si>
  <si>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</si>
  <si>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</si>
  <si>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</si>
  <si>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</si>
  <si>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</si>
  <si>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</si>
  <si>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</si>
  <si>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</si>
  <si>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</si>
  <si>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</si>
  <si>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</si>
  <si>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</si>
  <si>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</si>
  <si>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</si>
  <si>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</si>
  <si>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</si>
  <si>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</si>
  <si>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</si>
  <si>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</si>
  <si>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</si>
  <si>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</si>
  <si>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</si>
  <si>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</si>
  <si>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</si>
  <si>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</si>
  <si>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</si>
  <si>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</si>
  <si>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</si>
  <si>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</si>
  <si>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</si>
  <si>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</si>
  <si>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</si>
  <si>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</si>
  <si>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</si>
  <si>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</si>
  <si>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</si>
  <si>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</si>
  <si>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</si>
  <si>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</si>
  <si>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</si>
  <si>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</si>
  <si>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</si>
  <si>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</si>
  <si>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</si>
  <si>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</si>
  <si>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</si>
  <si>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</si>
  <si>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</si>
  <si>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</si>
  <si>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</si>
  <si>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</si>
  <si>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</si>
  <si>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</si>
  <si>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</si>
  <si>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</si>
  <si>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</si>
  <si>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</si>
  <si>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</si>
  <si>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</si>
  <si>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</si>
  <si>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</si>
  <si>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</si>
  <si>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</si>
  <si>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</si>
  <si>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</si>
  <si>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</si>
  <si>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</si>
  <si>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</si>
  <si>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</si>
  <si>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</si>
  <si>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</si>
  <si>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</si>
  <si>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</si>
  <si>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</si>
  <si>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</si>
  <si>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</si>
  <si>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</si>
  <si>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</si>
  <si>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</si>
  <si>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</si>
  <si>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</si>
  <si>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</si>
  <si>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</si>
  <si>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</si>
  <si>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</si>
  <si>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</si>
  <si>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</si>
  <si>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</si>
  <si>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</si>
  <si>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</si>
  <si>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</si>
  <si>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</si>
  <si>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</si>
  <si>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</si>
  <si>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</si>
  <si>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</si>
  <si>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</si>
  <si>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</si>
  <si>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</si>
  <si>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</si>
  <si>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</si>
  <si>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</si>
  <si>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</si>
  <si>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</si>
  <si>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</si>
  <si>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</si>
  <si>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</si>
  <si>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</si>
  <si>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</si>
  <si>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</si>
  <si>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</si>
  <si>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</si>
  <si>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</si>
  <si>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</si>
  <si>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</si>
  <si>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</si>
  <si>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</si>
  <si>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</si>
  <si>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</si>
  <si>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</si>
  <si>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</si>
  <si>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</si>
  <si>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</si>
  <si>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</si>
  <si>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</si>
  <si>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</si>
  <si>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</si>
  <si>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</si>
  <si>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</si>
  <si>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</si>
  <si>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</si>
  <si>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</si>
  <si>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</si>
  <si>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</si>
  <si>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</si>
  <si>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</si>
  <si>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</si>
  <si>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</si>
  <si>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</si>
  <si>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</si>
  <si>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</si>
  <si>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</si>
  <si>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</si>
  <si>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</si>
  <si>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</si>
  <si>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</si>
  <si>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</si>
  <si>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</si>
  <si>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</si>
  <si>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</si>
  <si>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</si>
  <si>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</si>
  <si>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</si>
  <si>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</si>
  <si>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</si>
  <si>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</si>
  <si>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</si>
  <si>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</si>
  <si>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</si>
  <si>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</si>
  <si>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</si>
  <si>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</si>
  <si>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</si>
  <si>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</si>
  <si>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</si>
  <si>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</si>
  <si>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</si>
  <si>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</si>
  <si>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</si>
  <si>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</si>
  <si>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</si>
  <si>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</si>
  <si>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</si>
  <si>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</si>
  <si>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</si>
  <si>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</si>
  <si>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</si>
  <si>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</si>
  <si>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</si>
  <si>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</si>
  <si>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</si>
  <si>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</si>
  <si>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</si>
  <si>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</si>
  <si>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</si>
  <si>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</si>
  <si>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</si>
  <si>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</si>
  <si>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</si>
  <si>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</si>
  <si>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</si>
  <si>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</si>
  <si>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</si>
  <si>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</si>
  <si>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</si>
  <si>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</si>
  <si>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</si>
  <si>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</si>
  <si>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</si>
  <si>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</si>
  <si>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</si>
  <si>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</si>
  <si>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</si>
  <si>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</si>
  <si>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</si>
  <si>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</si>
  <si>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</si>
  <si>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</si>
  <si>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</si>
  <si>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</si>
  <si>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</si>
  <si>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</si>
  <si>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</si>
  <si>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</si>
  <si>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</si>
  <si>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</si>
  <si>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</si>
  <si>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</si>
  <si>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</si>
  <si>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</si>
  <si>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</si>
  <si>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</si>
  <si>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</si>
  <si>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</si>
  <si>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</si>
  <si>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</si>
  <si>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</si>
  <si>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</si>
  <si>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</si>
  <si>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</si>
  <si>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</si>
  <si>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</si>
  <si>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</si>
  <si>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</si>
  <si>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</si>
  <si>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</si>
  <si>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</si>
  <si>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</si>
  <si>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</si>
  <si>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</si>
  <si>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</si>
  <si>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</si>
  <si>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</si>
  <si>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</si>
  <si>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</si>
  <si>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</si>
  <si>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</si>
  <si>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</si>
  <si>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</si>
  <si>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</si>
  <si>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</si>
  <si>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</si>
  <si>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</si>
  <si>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</si>
  <si>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</si>
  <si>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</si>
  <si>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</si>
  <si>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</si>
  <si>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</si>
  <si>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</si>
  <si>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</si>
  <si>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</si>
  <si>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</si>
  <si>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</si>
  <si>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</si>
  <si>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</si>
  <si>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</si>
  <si>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</si>
  <si>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</si>
  <si>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</si>
  <si>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</si>
  <si>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</si>
  <si>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</si>
  <si>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</si>
  <si>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</si>
  <si>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</si>
  <si>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</si>
  <si>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</si>
  <si>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</si>
  <si>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</si>
  <si>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</si>
  <si>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</si>
  <si>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</si>
  <si>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</si>
  <si>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</si>
  <si>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</si>
  <si>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</si>
  <si>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</si>
  <si>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</si>
  <si>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</si>
  <si>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</si>
  <si>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</si>
  <si>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</si>
  <si>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</si>
  <si>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</si>
  <si>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</si>
  <si>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</si>
  <si>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</si>
  <si>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</si>
  <si>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</si>
  <si>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</si>
  <si>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</si>
  <si>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</si>
  <si>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</si>
  <si>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</si>
  <si>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</si>
  <si>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</si>
  <si>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</si>
  <si>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</si>
  <si>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</si>
  <si>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</si>
  <si>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</si>
  <si>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</si>
  <si>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</si>
  <si>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</si>
  <si>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</si>
  <si>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</si>
  <si>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</si>
  <si>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</si>
  <si>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</si>
  <si>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</si>
  <si>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</si>
  <si>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</si>
  <si>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</si>
  <si>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</si>
  <si>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</si>
  <si>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</si>
  <si>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</si>
  <si>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</si>
  <si>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</si>
  <si>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</si>
  <si>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</si>
  <si>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</si>
  <si>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</si>
  <si>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</si>
  <si>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</si>
  <si>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</si>
  <si>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</si>
  <si>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</si>
  <si>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</si>
  <si>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</si>
  <si>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</si>
  <si>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</si>
  <si>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</si>
  <si>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</si>
  <si>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</si>
  <si>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</si>
  <si>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</si>
  <si>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</si>
  <si>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</si>
  <si>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</si>
  <si>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</si>
  <si>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</si>
  <si>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</si>
  <si>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</si>
  <si>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</si>
  <si>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</si>
  <si>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</si>
  <si>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</si>
  <si>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</si>
  <si>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</si>
  <si>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</si>
  <si>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</si>
  <si>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</si>
  <si>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</si>
  <si>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</si>
  <si>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</si>
  <si>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</si>
  <si>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</si>
  <si>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</si>
  <si>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</si>
  <si>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</si>
  <si>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</si>
  <si>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</si>
  <si>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</si>
  <si>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</si>
  <si>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</si>
  <si>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</si>
  <si>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</si>
  <si>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</si>
  <si>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</si>
  <si>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</si>
  <si>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</si>
  <si>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</si>
  <si>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</si>
  <si>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</si>
  <si>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</si>
  <si>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</si>
  <si>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</si>
  <si>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</si>
  <si>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</si>
  <si>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</si>
  <si>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</si>
  <si>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</si>
  <si>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</si>
  <si>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</si>
  <si>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</si>
  <si>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</si>
  <si>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</si>
  <si>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</si>
  <si>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</si>
  <si>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</si>
  <si>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</si>
  <si>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</si>
  <si>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</si>
  <si>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</si>
  <si>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</si>
  <si>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</si>
  <si>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</si>
  <si>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</si>
  <si>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</si>
  <si>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</si>
  <si>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</si>
  <si>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</si>
  <si>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</si>
  <si>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</si>
  <si>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</si>
  <si>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</si>
  <si>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</si>
  <si>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</si>
  <si>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</si>
  <si>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</si>
  <si>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</si>
  <si>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</si>
  <si>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</si>
  <si>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</si>
  <si>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</si>
  <si>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</si>
  <si>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</si>
  <si>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</si>
  <si>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</si>
  <si>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</si>
  <si>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</si>
  <si>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</si>
  <si>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</si>
  <si>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</si>
  <si>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</si>
  <si>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</si>
  <si>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</si>
  <si>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</si>
  <si>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</si>
  <si>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</si>
  <si>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</si>
  <si>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</si>
  <si>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</si>
  <si>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</si>
  <si>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</si>
  <si>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</si>
  <si>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</si>
  <si>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</si>
  <si>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</si>
  <si>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</si>
  <si>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</si>
  <si>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</si>
  <si>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</si>
  <si>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</si>
  <si>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</si>
  <si>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</si>
  <si>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</si>
  <si>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</si>
  <si>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</si>
  <si>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</si>
  <si>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</si>
  <si>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</si>
  <si>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</si>
  <si>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</si>
  <si>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</si>
  <si>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</si>
  <si>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</si>
  <si>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</si>
  <si>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</si>
  <si>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</si>
  <si>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</si>
  <si>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</si>
  <si>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</si>
  <si>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</si>
  <si>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</si>
  <si>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</si>
  <si>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</si>
  <si>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</si>
  <si>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</si>
  <si>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</si>
  <si>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</si>
  <si>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</si>
  <si>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</si>
  <si>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</si>
  <si>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</si>
  <si>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</si>
  <si>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</si>
  <si>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</si>
  <si>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</si>
  <si>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</si>
  <si>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</si>
  <si>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</si>
  <si>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</si>
  <si>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</si>
  <si>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</si>
  <si>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</si>
  <si>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</si>
  <si>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</si>
  <si>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</si>
  <si>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</si>
  <si>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</si>
  <si>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</si>
  <si>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</si>
  <si>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</si>
  <si>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</si>
  <si>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</si>
  <si>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</si>
  <si>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</si>
  <si>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</si>
  <si>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</si>
  <si>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</si>
  <si>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</si>
  <si>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</si>
  <si>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</si>
  <si>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</si>
  <si>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</si>
  <si>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</si>
  <si>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</si>
  <si>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</si>
  <si>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</si>
  <si>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</si>
  <si>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</si>
  <si>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</si>
  <si>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</si>
  <si>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</si>
  <si>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</si>
  <si>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</si>
  <si>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</si>
  <si>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</si>
  <si>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</si>
  <si>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</si>
  <si>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</si>
  <si>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</si>
  <si>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</si>
  <si>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</si>
  <si>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</si>
  <si>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</si>
  <si>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</si>
  <si>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</si>
  <si>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</si>
  <si>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</si>
  <si>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</si>
  <si>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</si>
  <si>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</si>
  <si>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</si>
  <si>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</si>
  <si>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</si>
  <si>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</si>
  <si>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</si>
  <si>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</si>
  <si>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</si>
  <si>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</si>
  <si>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</si>
  <si>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</si>
  <si>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</si>
  <si>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</si>
  <si>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</si>
  <si>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</si>
  <si>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</si>
  <si>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</si>
  <si>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</si>
  <si>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</si>
  <si>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</si>
  <si>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</si>
  <si>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</si>
  <si>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</si>
  <si>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</si>
  <si>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</si>
  <si>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</si>
  <si>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</si>
  <si>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</si>
  <si>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</si>
  <si>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</si>
  <si>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</si>
  <si>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</si>
  <si>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</si>
  <si>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</si>
  <si>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</si>
  <si>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</si>
  <si>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</si>
  <si>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</si>
  <si>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</si>
  <si>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</si>
  <si>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</si>
  <si>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</si>
  <si>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</si>
  <si>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</si>
  <si>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</si>
  <si>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</si>
  <si>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</si>
  <si>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</si>
  <si>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</si>
  <si>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</si>
  <si>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</si>
  <si>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</si>
  <si>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</si>
  <si>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</si>
  <si>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</si>
  <si>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</si>
  <si>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</si>
  <si>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</si>
  <si>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</si>
  <si>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</si>
  <si>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</si>
  <si>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</si>
  <si>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</si>
  <si>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</si>
  <si>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</si>
  <si>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</si>
  <si>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</si>
  <si>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</si>
  <si>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</si>
  <si>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</si>
  <si>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</si>
  <si>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</si>
  <si>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</si>
  <si>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</si>
  <si>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</si>
  <si>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</si>
  <si>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</si>
  <si>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</si>
  <si>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</si>
  <si>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</si>
  <si>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</si>
  <si>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</si>
  <si>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</si>
  <si>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</si>
  <si>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</si>
  <si>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</si>
  <si>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</si>
  <si>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</si>
  <si>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</si>
  <si>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</si>
  <si>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</si>
  <si>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</si>
  <si>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</si>
  <si>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</si>
  <si>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</si>
  <si>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</si>
  <si>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</si>
  <si>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</si>
  <si>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</si>
  <si>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</si>
  <si>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</si>
  <si>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</si>
  <si>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</si>
  <si>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</si>
  <si>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</si>
  <si>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</si>
  <si>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</si>
  <si>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</si>
  <si>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</si>
  <si>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</si>
  <si>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</si>
  <si>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</si>
  <si>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</si>
  <si>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</si>
  <si>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</si>
  <si>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</si>
  <si>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</si>
  <si>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</si>
  <si>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</si>
  <si>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</si>
  <si>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</si>
  <si>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</si>
  <si>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</si>
  <si>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</si>
  <si>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</si>
  <si>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</si>
  <si>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</si>
  <si>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</si>
  <si>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</si>
  <si>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</si>
  <si>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</si>
  <si>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</si>
  <si>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</si>
  <si>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</si>
  <si>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</si>
  <si>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</si>
  <si>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</si>
  <si>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</si>
  <si>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</si>
  <si>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</si>
  <si>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</si>
  <si>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</si>
  <si>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</si>
  <si>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</si>
  <si>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</si>
  <si>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</si>
  <si>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</si>
  <si>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</si>
  <si>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</si>
  <si>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</si>
  <si>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</si>
  <si>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</si>
  <si>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</si>
  <si>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</si>
  <si>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</si>
  <si>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</si>
  <si>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</si>
  <si>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</si>
  <si>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</si>
  <si>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</si>
  <si>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</si>
  <si>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</si>
  <si>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</si>
  <si>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</si>
  <si>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</si>
  <si>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</si>
  <si>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</si>
  <si>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</si>
  <si>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</si>
  <si>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</si>
  <si>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</si>
  <si>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</si>
  <si>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</si>
  <si>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</si>
  <si>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</si>
  <si>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</si>
  <si>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</si>
  <si>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</si>
  <si>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</si>
  <si>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</si>
  <si>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</si>
  <si>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</si>
  <si>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</si>
  <si>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</si>
  <si>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</si>
  <si>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</si>
  <si>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</si>
  <si>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</si>
  <si>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</si>
  <si>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</si>
  <si>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</si>
  <si>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</si>
  <si>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</si>
  <si>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</si>
  <si>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</si>
  <si>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</si>
  <si>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</si>
  <si>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</si>
  <si>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</si>
  <si>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</si>
  <si>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</si>
  <si>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</si>
  <si>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</si>
  <si>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</si>
  <si>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</si>
  <si>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</si>
  <si>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</si>
  <si>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</si>
  <si>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</si>
  <si>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</si>
  <si>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</si>
  <si>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</si>
  <si>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</si>
  <si>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</si>
  <si>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</si>
  <si>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</si>
  <si>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</si>
  <si>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</si>
  <si>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</si>
  <si>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</si>
  <si>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</si>
  <si>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</si>
  <si>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</si>
  <si>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</si>
  <si>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</si>
  <si>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</si>
  <si>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</si>
  <si>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</si>
  <si>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</si>
  <si>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</si>
  <si>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</si>
  <si>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</si>
  <si>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</si>
  <si>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</si>
  <si>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</si>
  <si>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</si>
  <si>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</si>
  <si>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</si>
  <si>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</si>
  <si>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</si>
  <si>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</si>
  <si>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</si>
  <si>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</si>
  <si>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</si>
  <si>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</si>
  <si>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</si>
  <si>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</si>
  <si>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</si>
  <si>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</si>
  <si>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</si>
  <si>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</si>
  <si>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</si>
  <si>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</si>
  <si>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</si>
  <si>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</si>
  <si>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</si>
  <si>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</si>
  <si>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</si>
  <si>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</si>
  <si>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</si>
  <si>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</si>
  <si>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</si>
  <si>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</si>
  <si>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</si>
  <si>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</si>
  <si>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</si>
  <si>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</si>
  <si>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</si>
  <si>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</si>
  <si>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</si>
  <si>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</si>
  <si>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</si>
  <si>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</si>
  <si>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</si>
  <si>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</si>
  <si>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</si>
  <si>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</si>
  <si>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</si>
  <si>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</si>
  <si>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</si>
  <si>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</si>
  <si>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</si>
  <si>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</si>
  <si>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</si>
  <si>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</si>
  <si>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</si>
  <si>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</si>
  <si>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</si>
  <si>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</si>
  <si>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</si>
  <si>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</si>
  <si>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</si>
  <si>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</si>
  <si>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</si>
  <si>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</si>
  <si>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</si>
  <si>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</si>
  <si>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</si>
  <si>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</si>
  <si>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</si>
  <si>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</si>
  <si>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</si>
  <si>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</si>
  <si>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</si>
  <si>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</si>
  <si>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</si>
  <si>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</si>
  <si>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</si>
  <si>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</si>
  <si>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</si>
  <si>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</si>
  <si>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</si>
  <si>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</si>
  <si>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</si>
  <si>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</si>
  <si>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</si>
  <si>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</si>
  <si>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</si>
  <si>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</si>
  <si>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</si>
  <si>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</si>
  <si>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</si>
  <si>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</si>
  <si>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</si>
  <si>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</si>
  <si>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</si>
  <si>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</si>
  <si>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</si>
  <si>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</si>
  <si>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</si>
  <si>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</si>
  <si>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</si>
  <si>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</si>
  <si>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</si>
  <si>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</si>
  <si>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</si>
  <si>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</si>
  <si>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</si>
  <si>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</si>
  <si>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</si>
  <si>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</si>
  <si>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</si>
  <si>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</si>
  <si>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</si>
  <si>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</si>
  <si>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</si>
  <si>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</si>
  <si>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</si>
  <si>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</si>
  <si>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</si>
  <si>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</si>
  <si>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</si>
  <si>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</si>
  <si>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</si>
  <si>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</si>
  <si>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</si>
  <si>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</si>
  <si>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</si>
  <si>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</si>
  <si>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</si>
  <si>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</si>
  <si>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</si>
  <si>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</si>
  <si>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</si>
  <si>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</si>
  <si>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</si>
  <si>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</si>
  <si>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</si>
  <si>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</si>
  <si>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</si>
  <si>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</si>
  <si>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</si>
  <si>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</si>
  <si>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</si>
  <si>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</si>
  <si>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</si>
  <si>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</si>
  <si>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</si>
  <si>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</si>
  <si>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</si>
  <si>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</si>
  <si>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</si>
  <si>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</si>
  <si>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</si>
  <si>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</si>
  <si>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</si>
  <si>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</si>
  <si>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</si>
  <si>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</si>
  <si>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</si>
  <si>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</si>
  <si>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</si>
  <si>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</si>
  <si>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</si>
  <si>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</si>
  <si>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</si>
  <si>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</si>
  <si>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</si>
  <si>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</si>
  <si>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</si>
  <si>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</si>
  <si>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</si>
  <si>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</si>
  <si>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</si>
  <si>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</si>
  <si>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</si>
  <si>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</si>
  <si>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</si>
  <si>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</si>
  <si>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</si>
  <si>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</si>
  <si>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</si>
  <si>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</si>
  <si>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</si>
  <si>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</si>
  <si>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</si>
  <si>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</si>
  <si>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</si>
  <si>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</si>
  <si>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</si>
  <si>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</si>
  <si>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</si>
  <si>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</si>
  <si>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</si>
  <si>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</si>
  <si>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</si>
  <si>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</si>
  <si>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</si>
  <si>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</si>
  <si>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</si>
  <si>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</si>
  <si>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</si>
  <si>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</si>
  <si>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</si>
  <si>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</si>
  <si>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</si>
  <si>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</si>
  <si>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</si>
  <si>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</si>
  <si>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</si>
  <si>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</si>
  <si>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</si>
  <si>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</si>
  <si>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</si>
  <si>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</si>
  <si>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</si>
  <si>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</si>
  <si>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</si>
  <si>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</si>
  <si>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</si>
  <si>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</si>
  <si>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</si>
  <si>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</si>
  <si>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</si>
  <si>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</si>
  <si>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</si>
  <si>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</si>
  <si>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</si>
  <si>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</si>
  <si>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</si>
  <si>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</si>
  <si>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</si>
  <si>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</si>
  <si>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</si>
  <si>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</si>
  <si>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</si>
  <si>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</si>
  <si>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</si>
  <si>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</si>
  <si>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</si>
  <si>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</si>
  <si>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</si>
  <si>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</si>
  <si>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</si>
  <si>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</si>
  <si>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</si>
  <si>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</si>
  <si>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</si>
  <si>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</si>
  <si>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</si>
  <si>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</si>
  <si>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</si>
  <si>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</si>
  <si>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</si>
  <si>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</si>
  <si>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</si>
  <si>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</si>
  <si>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</si>
  <si>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</si>
  <si>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</si>
  <si>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</si>
  <si>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</si>
  <si>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</si>
  <si>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</si>
  <si>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</si>
  <si>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</si>
  <si>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</si>
  <si>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</si>
  <si>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</si>
  <si>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</si>
  <si>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</si>
  <si>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</si>
  <si>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</si>
  <si>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</si>
  <si>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</si>
  <si>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</si>
  <si>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</si>
  <si>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</si>
  <si>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</si>
  <si>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</si>
  <si>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</si>
  <si>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</si>
  <si>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</si>
  <si>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</si>
  <si>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</si>
  <si>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</si>
  <si>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</si>
  <si>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</si>
  <si>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</si>
  <si>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</si>
  <si>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</si>
  <si>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</si>
  <si>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</si>
  <si>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</si>
  <si>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</si>
  <si>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</si>
  <si>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</si>
  <si>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</si>
  <si>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</si>
  <si>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</si>
  <si>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</si>
  <si>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</si>
  <si>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</si>
  <si>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</si>
  <si>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</si>
  <si>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</si>
  <si>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</si>
  <si>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</si>
  <si>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</si>
  <si>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</si>
  <si>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</si>
  <si>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</si>
  <si>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</si>
  <si>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</si>
  <si>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</si>
  <si>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</si>
  <si>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</si>
  <si>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</si>
  <si>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</si>
  <si>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</si>
  <si>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</si>
  <si>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</si>
  <si>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</si>
  <si>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</si>
  <si>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</si>
  <si>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</si>
  <si>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</si>
  <si>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</si>
  <si>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</si>
  <si>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</si>
  <si>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</si>
  <si>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</si>
  <si>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</si>
  <si>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</si>
  <si>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</si>
  <si>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</si>
  <si>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</si>
  <si>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</si>
  <si>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</si>
  <si>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</si>
  <si>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</si>
  <si>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</si>
  <si>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</si>
  <si>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</si>
  <si>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</si>
  <si>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</si>
  <si>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</si>
  <si>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</si>
  <si>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</si>
  <si>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</si>
  <si>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</si>
  <si>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</si>
  <si>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</si>
  <si>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</si>
  <si>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</si>
  <si>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</si>
  <si>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</si>
  <si>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</si>
  <si>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</si>
  <si>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</si>
  <si>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</si>
  <si>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</si>
  <si>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</si>
  <si>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</si>
  <si>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</si>
  <si>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</si>
  <si>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</si>
  <si>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</si>
  <si>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</si>
  <si>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</si>
  <si>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</si>
  <si>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</si>
  <si>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</si>
  <si>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</si>
  <si>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</si>
  <si>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</si>
  <si>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</si>
  <si>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</si>
  <si>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</si>
  <si>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</si>
  <si>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</si>
  <si>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</si>
  <si>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</si>
  <si>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</si>
  <si>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</si>
  <si>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</si>
  <si>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</si>
  <si>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</si>
  <si>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</si>
  <si>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</si>
  <si>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</si>
  <si>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</si>
  <si>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</si>
  <si>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</si>
  <si>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</si>
  <si>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</si>
  <si>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</si>
  <si>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</si>
  <si>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</si>
  <si>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</si>
  <si>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</si>
  <si>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</si>
  <si>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</si>
  <si>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</si>
  <si>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</si>
  <si>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</si>
  <si>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</si>
  <si>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</si>
  <si>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</si>
  <si>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</si>
  <si>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</si>
  <si>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</si>
  <si>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</si>
  <si>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</si>
  <si>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</si>
  <si>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</si>
  <si>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</si>
  <si>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</si>
  <si>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</si>
  <si>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</si>
  <si>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</si>
  <si>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</si>
  <si>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</si>
  <si>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</si>
  <si>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</si>
  <si>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</si>
  <si>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</si>
  <si>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</si>
  <si>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</si>
  <si>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</si>
  <si>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</si>
  <si>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</si>
  <si>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</si>
  <si>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</si>
  <si>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</si>
  <si>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</si>
  <si>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</si>
  <si>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</si>
  <si>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</si>
  <si>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</si>
  <si>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</si>
  <si>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</si>
  <si>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</si>
  <si>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</si>
  <si>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</si>
  <si>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</si>
  <si>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</si>
  <si>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</si>
  <si>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</si>
  <si>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</si>
  <si>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</si>
  <si>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</si>
  <si>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</si>
  <si>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</si>
  <si>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</si>
  <si>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</si>
  <si>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</si>
  <si>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</si>
  <si>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</si>
  <si>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</si>
  <si>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</si>
  <si>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</si>
  <si>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</si>
  <si>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</si>
  <si>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</si>
  <si>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</si>
  <si>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</si>
  <si>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</si>
  <si>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</si>
  <si>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</si>
  <si>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</si>
  <si>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</si>
  <si>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</si>
  <si>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</si>
  <si>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</si>
  <si>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</si>
  <si>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</si>
  <si>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</si>
  <si>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</si>
  <si>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</si>
  <si>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</si>
  <si>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</si>
  <si>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</si>
  <si>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</si>
  <si>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</si>
  <si>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</si>
  <si>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</si>
  <si>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</si>
  <si>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</si>
  <si>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</si>
  <si>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</si>
  <si>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</si>
  <si>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</si>
  <si>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</si>
  <si>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</si>
  <si>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</si>
  <si>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</si>
  <si>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</si>
  <si>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</si>
  <si>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</si>
  <si>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</si>
  <si>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</si>
  <si>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</si>
  <si>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</si>
  <si>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</si>
  <si>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</si>
  <si>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</si>
  <si>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</si>
  <si>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</si>
  <si>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</si>
  <si>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</si>
  <si>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</si>
  <si>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</si>
  <si>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</si>
  <si>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</si>
  <si>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</si>
  <si>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</si>
  <si>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</si>
  <si>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</si>
  <si>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</si>
  <si>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</si>
  <si>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</si>
  <si>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</si>
  <si>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</si>
  <si>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</si>
  <si>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</si>
  <si>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</si>
  <si>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</si>
  <si>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</si>
  <si>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</si>
  <si>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</si>
  <si>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</si>
  <si>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</si>
  <si>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</si>
  <si>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</si>
  <si>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</si>
  <si>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</si>
  <si>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</si>
  <si>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</si>
  <si>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</si>
  <si>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</si>
  <si>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</si>
  <si>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</si>
  <si>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</si>
  <si>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</si>
  <si>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</si>
  <si>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</si>
  <si>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</si>
  <si>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</si>
  <si>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</si>
  <si>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</si>
  <si>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</si>
  <si>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</si>
  <si>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</si>
  <si>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</si>
  <si>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</si>
  <si>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</si>
  <si>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</si>
  <si>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</si>
  <si>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</si>
  <si>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</si>
  <si>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</si>
  <si>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</si>
  <si>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</si>
  <si>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</si>
  <si>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</si>
  <si>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</si>
  <si>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</si>
  <si>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</si>
  <si>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</si>
  <si>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</si>
  <si>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</si>
  <si>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</si>
  <si>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</si>
  <si>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</si>
  <si>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</si>
  <si>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</si>
  <si>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</si>
  <si>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</si>
  <si>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</si>
  <si>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</si>
  <si>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</si>
  <si>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</si>
  <si>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</si>
  <si>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</si>
  <si>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</si>
  <si>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</si>
  <si>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</si>
  <si>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</si>
  <si>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</si>
  <si>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</si>
  <si>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</si>
  <si>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</si>
  <si>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</si>
  <si>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</si>
  <si>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</si>
  <si>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</si>
  <si>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</si>
  <si>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</si>
  <si>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</si>
  <si>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</si>
  <si>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</si>
  <si>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</si>
  <si>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</si>
  <si>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</si>
  <si>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</si>
  <si>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</si>
  <si>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</si>
  <si>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</si>
  <si>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</si>
  <si>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</si>
  <si>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</si>
  <si>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</si>
  <si>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</si>
  <si>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</si>
  <si>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</si>
  <si>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</si>
  <si>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</si>
  <si>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</si>
  <si>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</si>
  <si>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</si>
  <si>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</si>
  <si>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</si>
  <si>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</si>
  <si>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</si>
  <si>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</si>
  <si>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</si>
  <si>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</si>
  <si>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</si>
  <si>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</si>
  <si>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</si>
  <si>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</si>
  <si>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</si>
  <si>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</si>
  <si>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</si>
  <si>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</si>
  <si>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</si>
  <si>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</si>
  <si>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</si>
  <si>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</si>
  <si>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</si>
  <si>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</si>
  <si>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</si>
  <si>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</si>
  <si>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</si>
  <si>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</si>
  <si>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</si>
  <si>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</si>
  <si>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</si>
  <si>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</si>
  <si>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</si>
  <si>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</si>
  <si>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</si>
  <si>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</si>
  <si>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</si>
  <si>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</si>
  <si>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</si>
  <si>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</si>
  <si>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</si>
  <si>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</si>
  <si>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</si>
  <si>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</si>
  <si>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</si>
  <si>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</si>
  <si>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</si>
  <si>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</si>
  <si>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</si>
  <si>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</si>
  <si>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</si>
  <si>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</si>
  <si>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</si>
  <si>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</si>
  <si>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</si>
  <si>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</si>
  <si>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</si>
  <si>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</si>
  <si>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</si>
  <si>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</si>
  <si>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</si>
  <si>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</si>
  <si>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</si>
  <si>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</si>
  <si>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</si>
  <si>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</si>
  <si>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</si>
  <si>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</si>
  <si>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</si>
  <si>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</si>
  <si>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</si>
  <si>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</si>
  <si>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</si>
  <si>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</si>
  <si>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</si>
  <si>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</si>
  <si>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</si>
  <si>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</si>
  <si>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</si>
  <si>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</si>
  <si>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</si>
  <si>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</si>
  <si>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</si>
  <si>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</si>
  <si>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</si>
  <si>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</si>
  <si>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</si>
  <si>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</si>
  <si>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</si>
  <si>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</si>
  <si>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</si>
  <si>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</si>
  <si>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</si>
  <si>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</si>
  <si>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</si>
  <si>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</si>
  <si>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</si>
  <si>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</si>
  <si>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</si>
  <si>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</si>
  <si>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</si>
  <si>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</si>
  <si>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</si>
  <si>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</si>
  <si>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</si>
  <si>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</si>
  <si>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</si>
  <si>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</si>
  <si>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</si>
  <si>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</si>
  <si>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</si>
  <si>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</si>
  <si>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</si>
  <si>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</si>
  <si>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</si>
  <si>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</si>
  <si>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</si>
  <si>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</si>
  <si>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</si>
  <si>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</si>
  <si>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</si>
  <si>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</si>
  <si>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</si>
  <si>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</si>
  <si>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</si>
  <si>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</si>
  <si>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</si>
  <si>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</si>
  <si>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</si>
  <si>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</si>
  <si>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</si>
  <si>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</si>
  <si>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</si>
  <si>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</si>
  <si>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</si>
  <si>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</si>
  <si>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</si>
  <si>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</si>
  <si>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</si>
  <si>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</si>
  <si>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</si>
  <si>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</si>
  <si>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</si>
  <si>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</si>
  <si>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</si>
  <si>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</si>
  <si>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</si>
  <si>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</si>
  <si>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</si>
  <si>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</si>
  <si>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</si>
  <si>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</si>
  <si>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</si>
  <si>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</si>
  <si>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</si>
  <si>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</si>
  <si>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</si>
  <si>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</si>
  <si>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</si>
  <si>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</si>
  <si>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</si>
  <si>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</si>
  <si>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</si>
  <si>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</si>
  <si>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</si>
  <si>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</si>
  <si>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</si>
  <si>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</si>
  <si>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</si>
  <si>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</si>
  <si>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</si>
  <si>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</si>
  <si>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</si>
  <si>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</si>
  <si>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</si>
  <si>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</si>
  <si>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</si>
  <si>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</si>
  <si>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</si>
  <si>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</si>
  <si>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</si>
  <si>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</si>
  <si>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</si>
  <si>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</si>
  <si>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</si>
  <si>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</si>
  <si>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</si>
  <si>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</si>
  <si>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</si>
  <si>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</si>
  <si>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</si>
  <si>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</si>
  <si>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</si>
  <si>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</si>
  <si>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</si>
  <si>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</si>
  <si>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</si>
  <si>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</si>
  <si>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</si>
  <si>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</si>
  <si>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</si>
  <si>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</si>
  <si>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</si>
  <si>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</si>
  <si>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</si>
  <si>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</si>
  <si>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</si>
  <si>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</si>
  <si>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</si>
  <si>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</si>
  <si>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</si>
  <si>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</si>
  <si>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</si>
  <si>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</si>
  <si>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</si>
  <si>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</si>
  <si>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</si>
  <si>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</si>
  <si>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</si>
  <si>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</si>
  <si>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</si>
  <si>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</si>
  <si>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</si>
  <si>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</si>
  <si>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</si>
  <si>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</si>
  <si>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</si>
  <si>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</si>
  <si>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</si>
  <si>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</si>
  <si>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</si>
  <si>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</si>
  <si>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</si>
  <si>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</si>
  <si>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</si>
  <si>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</si>
  <si>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</si>
  <si>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</si>
  <si>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</si>
  <si>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</si>
  <si>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</si>
  <si>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</si>
  <si>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</si>
  <si>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</si>
  <si>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</si>
  <si>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</si>
  <si>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</si>
  <si>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</si>
  <si>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</si>
  <si>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</si>
  <si>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</si>
  <si>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</si>
  <si>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</si>
  <si>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</si>
  <si>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</si>
  <si>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</si>
  <si>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</si>
  <si>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</si>
  <si>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</si>
  <si>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</si>
  <si>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</si>
  <si>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</si>
  <si>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</si>
  <si>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</si>
  <si>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</si>
  <si>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</si>
  <si>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</si>
  <si>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</si>
  <si>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</si>
  <si>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</si>
  <si>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</si>
  <si>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</si>
  <si>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</si>
  <si>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</si>
  <si>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</si>
  <si>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</si>
  <si>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</si>
  <si>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</si>
  <si>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</si>
  <si>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</si>
  <si>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</si>
  <si>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</si>
  <si>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</si>
  <si>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</si>
  <si>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</si>
  <si>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</si>
  <si>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</si>
  <si>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</si>
  <si>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</si>
  <si>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</si>
  <si>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</si>
  <si>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</si>
  <si>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</si>
  <si>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</si>
  <si>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</si>
  <si>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</si>
  <si>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</si>
  <si>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</si>
  <si>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</si>
  <si>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</si>
  <si>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</si>
  <si>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</si>
  <si>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</si>
  <si>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</si>
  <si>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</si>
  <si>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</si>
  <si>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</si>
  <si>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</si>
  <si>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</si>
  <si>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</si>
  <si>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</si>
  <si>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</si>
  <si>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</si>
  <si>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</si>
  <si>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</si>
  <si>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</si>
  <si>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</si>
  <si>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</si>
  <si>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</si>
  <si>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</si>
  <si>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</si>
  <si>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</si>
  <si>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</si>
  <si>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</si>
  <si>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</si>
  <si>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</si>
  <si>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</si>
  <si>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</si>
  <si>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</si>
  <si>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</si>
  <si>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</si>
  <si>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</si>
  <si>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</si>
  <si>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</si>
  <si>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</si>
  <si>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</si>
  <si>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</si>
  <si>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</si>
  <si>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</si>
  <si>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</si>
  <si>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</si>
  <si>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</si>
  <si>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</si>
  <si>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</si>
  <si>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</si>
  <si>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</si>
  <si>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</si>
  <si>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</si>
  <si>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</si>
  <si>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</si>
  <si>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</si>
  <si>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</si>
  <si>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</si>
  <si>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</si>
  <si>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</si>
  <si>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</si>
  <si>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</si>
  <si>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</si>
  <si>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</si>
  <si>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</si>
  <si>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</si>
  <si>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</si>
  <si>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</si>
  <si>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</si>
  <si>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</si>
  <si>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</si>
  <si>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</si>
  <si>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</si>
  <si>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</si>
  <si>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</si>
  <si>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</si>
  <si>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</si>
  <si>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</si>
  <si>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</si>
  <si>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</si>
  <si>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</si>
  <si>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</si>
  <si>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</si>
  <si>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</si>
  <si>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</si>
  <si>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</si>
  <si>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</si>
  <si>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</si>
  <si>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</si>
  <si>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</si>
  <si>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</si>
  <si>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</si>
  <si>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</si>
  <si>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</si>
  <si>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</si>
  <si>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</si>
  <si>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</si>
  <si>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</si>
  <si>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</si>
  <si>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</si>
  <si>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</si>
  <si>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</si>
  <si>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</si>
  <si>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</si>
  <si>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</si>
  <si>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</si>
  <si>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</si>
  <si>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</si>
  <si>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</si>
  <si>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</si>
  <si>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</si>
  <si>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</si>
  <si>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</si>
  <si>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</si>
  <si>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</si>
  <si>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</si>
  <si>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</si>
  <si>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</si>
  <si>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</si>
  <si>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</si>
  <si>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</si>
  <si>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</si>
  <si>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</si>
  <si>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</si>
  <si>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</si>
  <si>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</si>
  <si>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</si>
  <si>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</si>
  <si>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</si>
  <si>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</si>
  <si>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</si>
  <si>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</si>
  <si>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</si>
  <si>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</si>
  <si>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</si>
  <si>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</si>
  <si>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</si>
  <si>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</si>
  <si>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</si>
  <si>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</si>
  <si>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</si>
  <si>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</si>
  <si>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</si>
  <si>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</si>
  <si>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</si>
  <si>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</si>
  <si>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</si>
  <si>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</si>
  <si>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</si>
  <si>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</si>
  <si>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</si>
  <si>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</si>
  <si>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</si>
  <si>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</si>
  <si>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</si>
  <si>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</si>
  <si>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</si>
  <si>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</si>
  <si>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</si>
  <si>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</si>
  <si>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</si>
  <si>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</si>
  <si>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</si>
  <si>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</si>
  <si>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</si>
  <si>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</si>
  <si>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</si>
  <si>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</si>
  <si>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</si>
  <si>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</si>
  <si>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</si>
  <si>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</si>
  <si>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</si>
  <si>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</si>
  <si>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</si>
  <si>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</si>
  <si>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</si>
  <si>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</si>
  <si>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</si>
  <si>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</si>
  <si>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</si>
  <si>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</si>
  <si>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</si>
  <si>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</si>
  <si>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</si>
  <si>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</si>
  <si>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</si>
  <si>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</si>
  <si>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</si>
  <si>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</si>
  <si>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</si>
  <si>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</si>
  <si>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</si>
  <si>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</si>
  <si>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</si>
  <si>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</si>
  <si>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</si>
  <si>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</si>
  <si>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</si>
  <si>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</si>
  <si>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</si>
  <si>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</si>
  <si>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</si>
  <si>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</si>
  <si>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</si>
  <si>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</si>
  <si>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</si>
  <si>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</si>
  <si>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</si>
  <si>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</si>
  <si>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</si>
  <si>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</si>
  <si>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</si>
  <si>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</si>
  <si>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</si>
  <si>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</si>
  <si>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</si>
  <si>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</si>
  <si>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</si>
  <si>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</si>
  <si>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</si>
  <si>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</si>
  <si>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</si>
  <si>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</si>
  <si>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</si>
  <si>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</si>
  <si>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</si>
  <si>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</si>
  <si>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</si>
  <si>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</si>
  <si>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</si>
  <si>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</si>
  <si>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</si>
  <si>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</si>
  <si>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</si>
  <si>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</si>
  <si>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</si>
  <si>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</si>
  <si>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</si>
  <si>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</si>
  <si>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</si>
  <si>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</si>
  <si>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</si>
  <si>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</si>
  <si>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</si>
  <si>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</si>
  <si>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</si>
  <si>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</si>
  <si>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</si>
  <si>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</si>
  <si>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</si>
  <si>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</si>
  <si>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</si>
  <si>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</si>
  <si>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</si>
  <si>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</si>
  <si>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</si>
  <si>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</si>
  <si>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</si>
  <si>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</si>
  <si>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</si>
  <si>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</si>
  <si>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</si>
  <si>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</si>
  <si>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</si>
  <si>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</si>
  <si>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</si>
  <si>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</si>
  <si>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</si>
  <si>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</si>
  <si>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</si>
  <si>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</si>
  <si>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</si>
  <si>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</si>
  <si>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</si>
  <si>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</si>
  <si>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</si>
  <si>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</si>
  <si>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</si>
  <si>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</si>
  <si>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</si>
  <si>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</si>
  <si>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</si>
  <si>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</si>
  <si>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</si>
  <si>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</si>
  <si>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</si>
  <si>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</si>
  <si>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</si>
  <si>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</si>
  <si>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</si>
  <si>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</si>
  <si>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</si>
  <si>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</si>
  <si>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</si>
  <si>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</si>
  <si>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</si>
  <si>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</si>
  <si>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</si>
  <si>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</si>
  <si>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</si>
  <si>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</si>
  <si>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</si>
  <si>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</si>
  <si>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</si>
  <si>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</si>
  <si>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</si>
  <si>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</si>
  <si>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</si>
  <si>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</si>
  <si>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</si>
  <si>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</si>
  <si>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</si>
  <si>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</si>
  <si>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</si>
  <si>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</si>
  <si>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</si>
  <si>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</si>
  <si>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</si>
  <si>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</si>
  <si>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</si>
  <si>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</si>
  <si>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</si>
  <si>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</si>
  <si>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</si>
  <si>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</si>
  <si>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</si>
  <si>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</si>
  <si>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</si>
  <si>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</si>
  <si>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</si>
  <si>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</si>
  <si>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</si>
  <si>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</si>
  <si>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</si>
  <si>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</si>
  <si>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</si>
  <si>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</si>
  <si>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</si>
  <si>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</si>
  <si>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</si>
  <si>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</si>
  <si>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</si>
  <si>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</si>
  <si>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</si>
  <si>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</si>
  <si>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</si>
  <si>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</si>
  <si>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</si>
  <si>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</si>
  <si>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</si>
  <si>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</si>
  <si>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</si>
  <si>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</si>
  <si>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</si>
  <si>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</si>
  <si>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</si>
  <si>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</si>
  <si>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</si>
  <si>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</si>
  <si>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</si>
  <si>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</si>
  <si>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</si>
  <si>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</si>
  <si>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</si>
  <si>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</si>
  <si>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</si>
  <si>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</si>
  <si>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</si>
  <si>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</si>
  <si>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</si>
  <si>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</si>
  <si>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</si>
  <si>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</si>
  <si>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</si>
  <si>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</si>
  <si>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</si>
  <si>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</si>
  <si>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</si>
  <si>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</si>
  <si>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</si>
  <si>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</si>
  <si>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</si>
  <si>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</si>
  <si>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</si>
  <si>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</si>
  <si>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</si>
  <si>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</si>
  <si>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</si>
  <si>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</si>
  <si>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</si>
  <si>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</si>
  <si>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</si>
  <si>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</si>
  <si>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</si>
  <si>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</si>
  <si>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</si>
  <si>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</si>
  <si>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</si>
  <si>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</si>
  <si>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</si>
  <si>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</si>
  <si>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</si>
  <si>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</si>
  <si>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</si>
  <si>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</si>
  <si>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</si>
  <si>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</si>
  <si>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</si>
  <si>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</si>
  <si>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</si>
  <si>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</si>
  <si>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</si>
  <si>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</si>
  <si>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</si>
  <si>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</si>
  <si>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</si>
  <si>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</si>
  <si>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</si>
  <si>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</si>
  <si>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</si>
  <si>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</si>
  <si>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</si>
  <si>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</si>
  <si>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</si>
  <si>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</si>
  <si>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</si>
  <si>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</si>
  <si>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</si>
  <si>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</si>
  <si>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</si>
  <si>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</si>
  <si>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</si>
  <si>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</si>
  <si>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</si>
  <si>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</si>
  <si>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</si>
  <si>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</si>
  <si>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</si>
  <si>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</si>
  <si>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</si>
  <si>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</si>
  <si>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</si>
  <si>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</si>
  <si>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</si>
  <si>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</si>
  <si>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</si>
  <si>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</si>
  <si>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</si>
  <si>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</si>
  <si>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</si>
  <si>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</si>
  <si>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</si>
  <si>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</si>
  <si>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</si>
  <si>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</si>
  <si>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</si>
  <si>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</si>
  <si>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</si>
  <si>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</si>
  <si>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</si>
  <si>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</si>
  <si>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</si>
  <si>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</si>
  <si>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</si>
  <si>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</si>
  <si>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</si>
  <si>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</si>
  <si>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</si>
  <si>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</si>
  <si>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</si>
  <si>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</si>
  <si>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</si>
  <si>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</si>
  <si>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</si>
  <si>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</si>
  <si>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</si>
  <si>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</si>
  <si>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</si>
  <si>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</si>
  <si>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</si>
  <si>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</si>
  <si>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</si>
  <si>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</si>
  <si>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</si>
  <si>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</si>
  <si>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</si>
  <si>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</si>
  <si>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</si>
  <si>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</si>
  <si>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</si>
  <si>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</si>
  <si>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</si>
  <si>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</si>
  <si>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</si>
  <si>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</si>
  <si>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</si>
  <si>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</si>
  <si>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</si>
  <si>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</si>
  <si>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</si>
  <si>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</si>
  <si>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</si>
  <si>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</si>
  <si>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</si>
  <si>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</si>
  <si>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</si>
  <si>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</si>
  <si>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</si>
  <si>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</si>
  <si>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</si>
  <si>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</si>
  <si>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</si>
  <si>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</si>
  <si>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</si>
  <si>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</si>
  <si>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</si>
  <si>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</si>
  <si>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</si>
  <si>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</si>
  <si>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</si>
  <si>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</si>
  <si>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</si>
  <si>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</si>
  <si>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</si>
  <si>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</si>
  <si>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</si>
  <si>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</si>
  <si>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</si>
  <si>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</si>
  <si>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</si>
  <si>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</si>
  <si>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</si>
  <si>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</si>
  <si>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</si>
  <si>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</si>
  <si>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</si>
  <si>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</si>
  <si>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</si>
  <si>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</si>
  <si>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</si>
  <si>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</si>
  <si>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</si>
  <si>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</si>
  <si>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</si>
  <si>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</si>
  <si>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</si>
  <si>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</si>
  <si>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</si>
  <si>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</si>
  <si>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</si>
  <si>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</si>
  <si>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</si>
  <si>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</si>
  <si>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</si>
  <si>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</si>
  <si>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</si>
  <si>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</si>
  <si>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</si>
  <si>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</si>
  <si>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</si>
  <si>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</si>
  <si>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</si>
  <si>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</si>
  <si>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</si>
  <si>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</si>
  <si>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</si>
  <si>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</si>
  <si>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</si>
  <si>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</si>
  <si>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</si>
  <si>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</si>
  <si>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</si>
  <si>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</si>
  <si>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</si>
  <si>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</si>
  <si>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</si>
  <si>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</si>
  <si>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</si>
  <si>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</si>
  <si>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</si>
  <si>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</si>
  <si>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</si>
  <si>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</si>
  <si>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</si>
  <si>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</si>
  <si>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</si>
  <si>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</si>
  <si>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</si>
  <si>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</si>
  <si>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</si>
  <si>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</si>
  <si>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</si>
  <si>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</si>
  <si>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</si>
  <si>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</si>
  <si>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</si>
  <si>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</si>
  <si>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</si>
  <si>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</si>
  <si>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</si>
  <si>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</si>
  <si>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</si>
  <si>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</si>
  <si>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</si>
  <si>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</si>
  <si>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</si>
  <si>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</si>
  <si>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</si>
  <si>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</si>
  <si>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</si>
  <si>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</si>
  <si>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</si>
  <si>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</si>
  <si>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</si>
  <si>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</si>
  <si>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</si>
  <si>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</si>
  <si>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</si>
  <si>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</si>
  <si>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</si>
  <si>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</si>
  <si>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</si>
  <si>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</si>
  <si>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</si>
  <si>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</si>
  <si>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</si>
  <si>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</si>
  <si>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</si>
  <si>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</si>
  <si>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</si>
  <si>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</si>
  <si>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</si>
  <si>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</si>
  <si>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</si>
  <si>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</si>
  <si>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</si>
  <si>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</si>
  <si>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</si>
  <si>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</si>
  <si>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</si>
  <si>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</si>
  <si>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</si>
  <si>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</si>
  <si>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</si>
  <si>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</si>
  <si>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</si>
  <si>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</si>
  <si>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</si>
  <si>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</si>
  <si>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</si>
  <si>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</si>
  <si>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</si>
  <si>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</si>
  <si>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</si>
  <si>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</si>
  <si>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</si>
  <si>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</si>
  <si>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</si>
  <si>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</si>
  <si>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</si>
  <si>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</si>
  <si>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</si>
  <si>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</si>
  <si>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</si>
  <si>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</si>
  <si>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</si>
  <si>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</si>
  <si>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</si>
  <si>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</si>
  <si>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</si>
  <si>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</si>
  <si>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</si>
  <si>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</si>
  <si>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</si>
  <si>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</si>
  <si>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</si>
  <si>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</si>
  <si>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</si>
  <si>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</si>
  <si>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</si>
  <si>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</si>
  <si>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</si>
  <si>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</si>
  <si>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</si>
  <si>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</si>
  <si>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</si>
  <si>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</si>
  <si>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</si>
  <si>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</si>
  <si>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</si>
  <si>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</si>
  <si>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</si>
  <si>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</si>
  <si>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</si>
  <si>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</si>
  <si>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</si>
  <si>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</si>
  <si>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</si>
  <si>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</si>
  <si>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</si>
  <si>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</si>
  <si>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</si>
  <si>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</si>
  <si>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</si>
  <si>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</si>
  <si>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</si>
  <si>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</si>
  <si>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</si>
  <si>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</si>
  <si>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</si>
  <si>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</si>
  <si>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</si>
  <si>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</si>
  <si>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</si>
  <si>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</si>
  <si>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</si>
  <si>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</si>
  <si>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</si>
  <si>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</si>
  <si>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</si>
  <si>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</si>
  <si>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</si>
  <si>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</si>
  <si>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</si>
  <si>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</si>
  <si>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</si>
  <si>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</si>
  <si>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</si>
  <si>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</si>
  <si>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</si>
  <si>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</si>
  <si>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</si>
  <si>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</si>
  <si>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</si>
  <si>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</si>
  <si>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</si>
  <si>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</si>
  <si>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</si>
  <si>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</si>
  <si>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</si>
  <si>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</si>
  <si>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</si>
  <si>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</si>
  <si>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</si>
  <si>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</si>
  <si>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</si>
  <si>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</si>
  <si>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</si>
  <si>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</si>
  <si>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</si>
  <si>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</si>
  <si>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</si>
  <si>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</si>
  <si>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</si>
  <si>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</si>
  <si>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</si>
  <si>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</si>
  <si>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</si>
  <si>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</si>
  <si>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</si>
  <si>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</si>
  <si>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</si>
  <si>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</si>
  <si>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</si>
  <si>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</si>
  <si>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</si>
  <si>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</si>
  <si>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</si>
  <si>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</si>
  <si>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</si>
  <si>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</si>
  <si>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</si>
  <si>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</si>
  <si>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</si>
  <si>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</si>
  <si>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</si>
  <si>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</si>
  <si>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</si>
  <si>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</si>
  <si>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</si>
  <si>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</si>
  <si>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</si>
  <si>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</si>
  <si>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</si>
  <si>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</si>
  <si>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</si>
  <si>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</si>
  <si>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</si>
  <si>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</si>
  <si>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</si>
  <si>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</si>
  <si>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</si>
  <si>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</si>
  <si>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</si>
  <si>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</si>
  <si>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</si>
  <si>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</si>
  <si>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</si>
  <si>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</si>
  <si>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</si>
  <si>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</si>
  <si>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</si>
  <si>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</si>
  <si>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</si>
  <si>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</si>
  <si>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</si>
  <si>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</si>
  <si>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</si>
  <si>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</si>
  <si>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</si>
  <si>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</si>
  <si>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</si>
  <si>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</si>
  <si>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</si>
  <si>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</si>
  <si>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</si>
  <si>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</si>
  <si>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</si>
  <si>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</si>
  <si>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</si>
  <si>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</si>
  <si>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</si>
  <si>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</si>
  <si>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</si>
  <si>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</si>
  <si>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</si>
  <si>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</si>
  <si>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</si>
  <si>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</si>
  <si>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</si>
  <si>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</si>
  <si>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</si>
  <si>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</si>
  <si>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</si>
  <si>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</si>
  <si>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</si>
  <si>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</si>
  <si>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</si>
  <si>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</si>
  <si>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</si>
  <si>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</si>
  <si>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</si>
  <si>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</si>
  <si>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</si>
  <si>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</si>
  <si>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</si>
  <si>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</si>
  <si>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</si>
  <si>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</si>
  <si>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</si>
  <si>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</si>
  <si>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</si>
  <si>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</si>
  <si>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</si>
  <si>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</si>
  <si>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</si>
  <si>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</si>
  <si>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</si>
  <si>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</si>
  <si>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</si>
  <si>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</si>
  <si>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</si>
  <si>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</si>
  <si>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</si>
  <si>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</si>
  <si>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</si>
  <si>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</si>
  <si>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</si>
  <si>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</si>
  <si>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</si>
  <si>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</si>
  <si>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</si>
  <si>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</si>
  <si>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</si>
  <si>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</si>
  <si>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</si>
  <si>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</si>
  <si>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</si>
  <si>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</si>
  <si>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</si>
  <si>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</si>
  <si>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</si>
  <si>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</si>
  <si>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</si>
  <si>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</si>
  <si>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</si>
  <si>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</si>
  <si>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</si>
  <si>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</si>
  <si>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</si>
  <si>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</si>
  <si>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</si>
  <si>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</si>
  <si>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</si>
  <si>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</si>
  <si>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</si>
  <si>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</si>
  <si>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</si>
  <si>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</si>
  <si>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</si>
  <si>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</si>
  <si>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</si>
  <si>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</si>
  <si>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</si>
  <si>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</si>
  <si>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</si>
  <si>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</si>
  <si>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</si>
  <si>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</si>
  <si>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</si>
  <si>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</si>
  <si>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</si>
  <si>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</si>
  <si>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</si>
  <si>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</si>
  <si>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</si>
  <si>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</si>
  <si>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</si>
  <si>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</si>
  <si>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</si>
  <si>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</si>
  <si>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</si>
  <si>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</si>
  <si>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</si>
  <si>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</si>
  <si>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</si>
  <si>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</si>
  <si>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</si>
  <si>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</si>
  <si>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</si>
  <si>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</si>
  <si>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</si>
  <si>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</si>
  <si>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</si>
  <si>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</si>
  <si>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</si>
  <si>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</si>
  <si>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</si>
  <si>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</si>
  <si>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</si>
  <si>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</si>
  <si>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</si>
  <si>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</si>
  <si>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</si>
  <si>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</si>
  <si>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</si>
  <si>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</si>
  <si>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</si>
  <si>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</si>
  <si>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</si>
  <si>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</si>
  <si>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</si>
  <si>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</si>
  <si>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</si>
  <si>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</si>
  <si>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</si>
  <si>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</si>
  <si>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</si>
  <si>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</si>
  <si>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</si>
  <si>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</si>
  <si>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</si>
  <si>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</si>
  <si>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</si>
  <si>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</si>
  <si>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</si>
  <si>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</si>
  <si>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</si>
  <si>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</si>
  <si>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</si>
  <si>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</si>
  <si>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</si>
  <si>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</si>
  <si>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</si>
  <si>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</si>
  <si>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</si>
  <si>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</si>
  <si>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</si>
  <si>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</si>
  <si>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</si>
  <si>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</si>
  <si>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</si>
  <si>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</si>
  <si>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</si>
  <si>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</si>
  <si>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</si>
  <si>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</si>
  <si>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</si>
  <si>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</si>
  <si>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</si>
  <si>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</si>
  <si>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</si>
  <si>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</si>
  <si>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</si>
  <si>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</si>
  <si>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</si>
  <si>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</si>
  <si>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</si>
  <si>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</si>
  <si>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</si>
  <si>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</si>
  <si>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</si>
  <si>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</si>
  <si>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</si>
  <si>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</si>
  <si>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</si>
  <si>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</si>
  <si>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</si>
  <si>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</si>
  <si>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</si>
  <si>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</si>
  <si>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</si>
  <si>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</si>
  <si>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</si>
  <si>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</si>
  <si>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</si>
  <si>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</si>
  <si>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</si>
  <si>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</si>
  <si>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</si>
  <si>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</si>
  <si>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</si>
  <si>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</si>
  <si>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</si>
  <si>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</si>
  <si>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</si>
  <si>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</si>
  <si>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</si>
  <si>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</si>
  <si>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</si>
  <si>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</si>
  <si>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</si>
  <si>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</si>
  <si>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</si>
  <si>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</si>
  <si>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</si>
  <si>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</si>
  <si>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</si>
  <si>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</si>
  <si>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</si>
  <si>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</si>
  <si>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</si>
  <si>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</si>
  <si>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</si>
  <si>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</si>
  <si>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</si>
  <si>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</si>
  <si>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</si>
  <si>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</si>
  <si>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</si>
  <si>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</si>
  <si>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</si>
  <si>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</si>
  <si>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</si>
  <si>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</si>
  <si>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</si>
  <si>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</si>
  <si>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</si>
  <si>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</si>
  <si>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</si>
  <si>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</si>
  <si>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</si>
  <si>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</si>
  <si>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</si>
  <si>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</si>
  <si>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</si>
  <si>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</si>
  <si>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</si>
  <si>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</si>
  <si>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</si>
  <si>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</si>
  <si>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</si>
  <si>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</si>
  <si>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</si>
  <si>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</si>
  <si>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</si>
  <si>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</si>
  <si>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</si>
  <si>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</si>
  <si>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</si>
  <si>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</si>
  <si>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</si>
  <si>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</si>
  <si>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</si>
  <si>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</si>
  <si>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</si>
  <si>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</si>
  <si>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</si>
  <si>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</si>
  <si>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</si>
  <si>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</si>
  <si>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</si>
  <si>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</si>
  <si>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</si>
  <si>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</si>
  <si>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</si>
  <si>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</si>
  <si>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</si>
  <si>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</si>
  <si>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</si>
  <si>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</si>
  <si>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</si>
  <si>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</si>
  <si>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</si>
  <si>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</si>
  <si>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</si>
  <si>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</si>
  <si>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</si>
  <si>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</si>
  <si>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</si>
  <si>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</si>
  <si>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</si>
  <si>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</si>
  <si>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</si>
  <si>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</si>
  <si>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</si>
  <si>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</si>
  <si>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</si>
  <si>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</si>
  <si>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</si>
  <si>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</si>
  <si>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</si>
  <si>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</si>
  <si>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</si>
  <si>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</si>
  <si>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</si>
  <si>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</si>
  <si>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</si>
  <si>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</si>
  <si>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</si>
  <si>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</si>
  <si>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</si>
  <si>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</si>
  <si>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</si>
  <si>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</si>
  <si>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</si>
  <si>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</si>
  <si>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</si>
  <si>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</si>
  <si>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</si>
  <si>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</si>
  <si>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</si>
  <si>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</si>
  <si>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</si>
  <si>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</si>
  <si>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</si>
  <si>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</si>
  <si>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</si>
  <si>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</si>
  <si>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</si>
  <si>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</si>
  <si>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</si>
  <si>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</si>
  <si>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</si>
  <si>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</si>
  <si>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</si>
  <si>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</si>
  <si>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</si>
  <si>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</si>
  <si>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</si>
  <si>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</si>
  <si>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</si>
  <si>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</si>
  <si>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</si>
  <si>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</si>
  <si>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</si>
  <si>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</si>
  <si>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</si>
  <si>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</si>
  <si>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</si>
  <si>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</si>
  <si>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</si>
  <si>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</si>
  <si>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</si>
  <si>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</si>
  <si>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</si>
  <si>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</si>
  <si>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</si>
  <si>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</si>
  <si>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</si>
  <si>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</si>
  <si>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</si>
  <si>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</si>
  <si>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</si>
  <si>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</si>
  <si>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</si>
  <si>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</si>
  <si>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</si>
  <si>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</si>
  <si>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</si>
  <si>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</si>
  <si>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</si>
  <si>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</si>
  <si>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</si>
  <si>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</si>
  <si>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</si>
  <si>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</si>
  <si>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</si>
  <si>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</si>
  <si>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</si>
  <si>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</si>
  <si>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</si>
  <si>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</si>
  <si>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</si>
  <si>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</si>
  <si>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</si>
  <si>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</si>
  <si>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</si>
  <si>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</si>
  <si>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</si>
  <si>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</si>
  <si>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</si>
  <si>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</si>
  <si>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</si>
  <si>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</si>
  <si>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</si>
  <si>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</si>
  <si>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</si>
  <si>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</si>
  <si>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</si>
  <si>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</si>
  <si>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</si>
  <si>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</si>
  <si>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</si>
  <si>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</si>
  <si>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</si>
  <si>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</si>
  <si>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</si>
  <si>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</si>
  <si>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</si>
  <si>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</si>
  <si>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</si>
  <si>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</si>
  <si>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</si>
  <si>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</si>
  <si>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</si>
  <si>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</si>
  <si>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</si>
  <si>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</si>
  <si>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</si>
  <si>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</si>
  <si>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</si>
  <si>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</si>
  <si>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</si>
  <si>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</si>
  <si>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</si>
  <si>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</si>
  <si>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</si>
  <si>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</si>
  <si>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</si>
  <si>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</si>
  <si>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</si>
  <si>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</si>
  <si>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</si>
  <si>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</si>
  <si>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</si>
  <si>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</si>
  <si>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</si>
  <si>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</si>
  <si>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</si>
  <si>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</si>
  <si>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</si>
  <si>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</si>
  <si>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</si>
  <si>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</si>
  <si>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</si>
  <si>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</si>
  <si>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</si>
  <si>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</si>
  <si>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</si>
  <si>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</si>
  <si>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</si>
  <si>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</si>
  <si>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</si>
  <si>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</si>
  <si>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</si>
  <si>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</si>
  <si>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</si>
  <si>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</si>
  <si>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</si>
  <si>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</si>
  <si>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</si>
  <si>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</si>
  <si>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</si>
  <si>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</si>
  <si>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</si>
  <si>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</si>
  <si>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</si>
  <si>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</si>
  <si>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</si>
  <si>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</si>
  <si>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</si>
  <si>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</si>
  <si>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</si>
  <si>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</si>
  <si>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</si>
  <si>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</si>
  <si>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</si>
  <si>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</si>
  <si>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</si>
  <si>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</si>
  <si>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</si>
  <si>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</si>
  <si>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</si>
  <si>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</si>
  <si>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</si>
  <si>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</si>
  <si>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</si>
  <si>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</si>
  <si>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</si>
  <si>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</si>
  <si>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</si>
  <si>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</si>
  <si>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</si>
  <si>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</si>
  <si>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</si>
  <si>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</si>
  <si>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</si>
  <si>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</si>
  <si>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</si>
  <si>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</si>
  <si>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</si>
  <si>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</si>
  <si>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</si>
  <si>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</si>
  <si>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</si>
  <si>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</si>
  <si>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</si>
  <si>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</si>
  <si>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</si>
  <si>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</si>
  <si>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</si>
  <si>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</si>
  <si>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</si>
  <si>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</si>
  <si>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</si>
  <si>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</si>
  <si>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</si>
  <si>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</si>
  <si>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</si>
  <si>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</si>
  <si>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</si>
  <si>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</si>
  <si>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</si>
  <si>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</si>
  <si>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</si>
  <si>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</si>
  <si>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</si>
  <si>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</si>
  <si>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</si>
  <si>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</si>
  <si>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</si>
  <si>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</si>
  <si>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</si>
  <si>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</si>
  <si>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</si>
  <si>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</si>
  <si>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</si>
  <si>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</si>
  <si>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</si>
  <si>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</si>
  <si>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</si>
  <si>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</si>
  <si>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</si>
  <si>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</si>
  <si>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</si>
  <si>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</si>
  <si>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</si>
  <si>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</si>
  <si>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</si>
  <si>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</si>
  <si>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</si>
  <si>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</si>
  <si>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</si>
  <si>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</si>
  <si>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</si>
  <si>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</si>
  <si>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</si>
  <si>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</si>
  <si>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</si>
  <si>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</si>
  <si>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</si>
  <si>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</si>
  <si>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</si>
  <si>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</si>
  <si>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</si>
  <si>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</si>
  <si>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</si>
  <si>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</si>
  <si>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</si>
  <si>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</si>
  <si>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</si>
  <si>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</si>
  <si>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</si>
  <si>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</si>
  <si>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</si>
  <si>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</si>
  <si>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</si>
  <si>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</si>
  <si>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</si>
  <si>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</si>
  <si>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</si>
  <si>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</si>
  <si>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</si>
  <si>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</si>
  <si>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</si>
  <si>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</si>
  <si>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</si>
  <si>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</si>
  <si>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</si>
  <si>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</si>
  <si>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</si>
  <si>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</si>
  <si>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</si>
  <si>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</si>
  <si>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</si>
  <si>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</si>
  <si>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</si>
  <si>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</si>
  <si>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</si>
  <si>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</si>
  <si>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</si>
  <si>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</si>
  <si>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</si>
  <si>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</si>
  <si>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</si>
  <si>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</si>
  <si>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</si>
  <si>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</si>
  <si>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</si>
  <si>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</si>
  <si>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</si>
  <si>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</si>
  <si>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</si>
  <si>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</si>
  <si>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</si>
  <si>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</si>
  <si>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</si>
  <si>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</si>
  <si>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</si>
  <si>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</si>
  <si>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</si>
  <si>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</si>
  <si>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</si>
  <si>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</si>
  <si>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</si>
  <si>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</si>
  <si>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</si>
  <si>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</si>
  <si>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</si>
  <si>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</si>
  <si>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</si>
  <si>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</si>
  <si>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</si>
  <si>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</si>
  <si>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</si>
  <si>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</si>
  <si>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</si>
  <si>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</si>
  <si>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</si>
  <si>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</si>
  <si>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</si>
  <si>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</si>
  <si>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</si>
  <si>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</si>
  <si>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</si>
  <si>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</si>
  <si>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</si>
  <si>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</si>
  <si>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</si>
  <si>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</si>
  <si>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</si>
  <si>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</si>
  <si>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</si>
  <si>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</si>
  <si>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</si>
  <si>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</si>
  <si>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</si>
  <si>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</si>
  <si>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</si>
  <si>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</si>
  <si>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</si>
  <si>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</si>
  <si>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</si>
  <si>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</si>
  <si>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</si>
  <si>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</si>
  <si>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</si>
  <si>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</si>
  <si>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</si>
  <si>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</si>
  <si>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</si>
  <si>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</si>
  <si>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</si>
  <si>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</si>
  <si>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</si>
  <si>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</si>
  <si>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</si>
  <si>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</si>
  <si>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</si>
  <si>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</si>
  <si>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</si>
  <si>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</si>
  <si>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</si>
  <si>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</si>
  <si>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</si>
  <si>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</si>
  <si>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</si>
  <si>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</si>
  <si>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</si>
  <si>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</si>
  <si>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</si>
  <si>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</si>
  <si>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</si>
  <si>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</si>
  <si>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</si>
  <si>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</si>
  <si>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</si>
  <si>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</si>
  <si>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</si>
  <si>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</si>
  <si>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</si>
  <si>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</si>
  <si>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</si>
  <si>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</si>
  <si>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</si>
  <si>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</si>
  <si>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</si>
  <si>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</si>
  <si>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</si>
  <si>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</si>
  <si>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</si>
  <si>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</si>
  <si>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</si>
  <si>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</si>
  <si>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</si>
  <si>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</si>
  <si>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</si>
  <si>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</si>
  <si>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</si>
  <si>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</si>
  <si>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</si>
  <si>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</si>
  <si>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</si>
  <si>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</si>
  <si>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</si>
  <si>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</si>
  <si>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</si>
  <si>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</si>
  <si>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</si>
  <si>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</si>
  <si>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</si>
  <si>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</si>
  <si>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</si>
  <si>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</si>
  <si>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</si>
  <si>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</si>
  <si>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</si>
  <si>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</si>
  <si>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</si>
  <si>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</si>
  <si>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</si>
  <si>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</si>
  <si>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</si>
  <si>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</si>
  <si>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</si>
  <si>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</si>
  <si>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</si>
  <si>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</si>
  <si>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</si>
  <si>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</si>
  <si>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</si>
  <si>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</si>
  <si>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</si>
  <si>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</si>
  <si>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</si>
  <si>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</si>
  <si>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</si>
  <si>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</si>
  <si>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</si>
  <si>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</si>
  <si>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</si>
  <si>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</si>
  <si>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</si>
  <si>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</si>
  <si>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</si>
  <si>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</si>
  <si>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</si>
  <si>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</si>
  <si>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</si>
  <si>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</si>
  <si>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</si>
  <si>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</si>
  <si>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</si>
  <si>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</si>
  <si>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</si>
  <si>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</si>
  <si>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</si>
  <si>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</si>
  <si>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</si>
  <si>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</si>
  <si>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</si>
  <si>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</si>
  <si>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</si>
  <si>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</si>
  <si>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</si>
  <si>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</si>
  <si>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</si>
  <si>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</si>
  <si>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</si>
  <si>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</si>
  <si>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</si>
  <si>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</si>
  <si>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</si>
  <si>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</si>
  <si>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</si>
  <si>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</si>
  <si>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</si>
  <si>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</si>
  <si>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</si>
  <si>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</si>
  <si>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</si>
  <si>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</si>
  <si>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</si>
  <si>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</si>
  <si>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</si>
  <si>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</si>
  <si>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</si>
  <si>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</si>
  <si>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</si>
  <si>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</si>
  <si>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</si>
  <si>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</si>
  <si>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</si>
  <si>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</si>
  <si>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</si>
  <si>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</si>
  <si>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</si>
  <si>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</si>
  <si>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</si>
  <si>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</si>
  <si>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</si>
  <si>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</si>
  <si>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</si>
  <si>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</si>
  <si>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</si>
  <si>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</si>
  <si>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</si>
  <si>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</si>
  <si>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</si>
  <si>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</si>
  <si>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</si>
  <si>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</si>
  <si>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</si>
  <si>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</si>
  <si>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</si>
  <si>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</si>
  <si>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</si>
  <si>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</si>
  <si>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</si>
  <si>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</si>
  <si>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</si>
  <si>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</si>
  <si>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</si>
  <si>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</si>
  <si>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</si>
  <si>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</si>
  <si>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</si>
  <si>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</si>
  <si>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</si>
  <si>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</si>
  <si>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</si>
  <si>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</si>
  <si>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</si>
  <si>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</si>
  <si>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</si>
  <si>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</si>
  <si>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</si>
  <si>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</si>
  <si>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</si>
  <si>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</si>
  <si>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</si>
  <si>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</si>
  <si>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</si>
  <si>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</si>
  <si>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</si>
  <si>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</si>
  <si>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</si>
  <si>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</si>
  <si>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</si>
  <si>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</si>
  <si>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</si>
  <si>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</si>
  <si>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</si>
  <si>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</si>
  <si>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</si>
  <si>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</si>
  <si>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</si>
  <si>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</si>
  <si>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</si>
  <si>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</si>
  <si>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</si>
  <si>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</si>
  <si>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</si>
  <si>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</si>
  <si>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</si>
  <si>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</si>
  <si>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</si>
  <si>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</si>
  <si>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</si>
  <si>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</si>
  <si>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</si>
  <si>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</si>
  <si>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</si>
  <si>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</si>
  <si>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</si>
  <si>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</si>
  <si>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</si>
  <si>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</si>
  <si>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</si>
  <si>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</si>
  <si>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</si>
  <si>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</si>
  <si>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</si>
  <si>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</si>
  <si>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</si>
  <si>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</si>
  <si>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</si>
  <si>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</si>
  <si>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</si>
  <si>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</si>
  <si>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</si>
  <si>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</si>
  <si>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</si>
  <si>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</si>
  <si>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</si>
  <si>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</si>
  <si>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</si>
  <si>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</si>
  <si>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</si>
  <si>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</si>
  <si>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</si>
  <si>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</si>
  <si>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</si>
  <si>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</si>
  <si>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</si>
  <si>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</si>
  <si>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</si>
  <si>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</si>
  <si>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</si>
  <si>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</si>
  <si>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</si>
  <si>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</si>
  <si>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</si>
  <si>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</si>
  <si>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</si>
  <si>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</si>
  <si>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</si>
  <si>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</si>
  <si>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</si>
  <si>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</si>
  <si>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</si>
  <si>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</si>
  <si>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</si>
  <si>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</si>
  <si>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</si>
  <si>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</si>
  <si>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</si>
  <si>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</si>
  <si>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</si>
  <si>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</si>
  <si>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</si>
  <si>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</si>
  <si>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</si>
  <si>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</si>
  <si>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</si>
  <si>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</si>
  <si>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</si>
  <si>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</si>
  <si>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</si>
  <si>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</si>
  <si>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</si>
  <si>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</si>
  <si>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</si>
  <si>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</si>
  <si>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</si>
  <si>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</si>
  <si>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</si>
  <si>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</si>
  <si>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</si>
  <si>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</si>
  <si>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</si>
  <si>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</si>
  <si>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</si>
  <si>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</si>
  <si>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</si>
  <si>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</si>
  <si>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</si>
  <si>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</si>
  <si>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</si>
  <si>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</si>
  <si>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</si>
  <si>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</si>
  <si>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</si>
  <si>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</si>
  <si>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</si>
  <si>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</si>
  <si>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</si>
  <si>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</si>
  <si>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</si>
  <si>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</si>
  <si>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</si>
  <si>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</si>
  <si>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</si>
  <si>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</si>
  <si>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</si>
  <si>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</si>
  <si>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</si>
  <si>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</si>
  <si>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</si>
  <si>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</si>
  <si>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</si>
  <si>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</si>
  <si>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</si>
  <si>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</si>
  <si>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</si>
  <si>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</si>
  <si>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</si>
  <si>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</si>
  <si>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</si>
  <si>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</si>
  <si>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</si>
  <si>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</si>
  <si>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</si>
  <si>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</si>
  <si>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</si>
  <si>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</si>
  <si>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</si>
  <si>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</si>
  <si>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</si>
  <si>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</si>
  <si>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</si>
  <si>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</si>
  <si>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</si>
  <si>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</si>
  <si>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</si>
  <si>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</si>
  <si>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</si>
  <si>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</si>
  <si>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</si>
  <si>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</si>
  <si>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</si>
  <si>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</si>
  <si>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</si>
  <si>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</si>
  <si>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</si>
  <si>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</si>
  <si>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</si>
  <si>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</si>
  <si>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</si>
  <si>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</si>
  <si>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</si>
  <si>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</si>
  <si>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</si>
  <si>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</si>
  <si>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</si>
  <si>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</si>
  <si>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</si>
  <si>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</si>
  <si>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</si>
  <si>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</si>
  <si>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</si>
  <si>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</si>
  <si>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</si>
  <si>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</si>
  <si>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</si>
  <si>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</si>
  <si>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</si>
  <si>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</si>
  <si>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</si>
  <si>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</si>
  <si>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</si>
  <si>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</si>
  <si>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</si>
  <si>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</si>
  <si>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</si>
  <si>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</si>
  <si>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</si>
  <si>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</si>
  <si>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</si>
  <si>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</si>
  <si>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</si>
  <si>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</si>
  <si>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</si>
  <si>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</si>
  <si>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</si>
  <si>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</si>
  <si>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</si>
  <si>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</si>
  <si>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</si>
  <si>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</si>
  <si>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</si>
  <si>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</si>
  <si>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</si>
  <si>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</si>
  <si>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</si>
  <si>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</si>
  <si>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</si>
  <si>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</si>
  <si>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</si>
  <si>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</si>
  <si>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</si>
  <si>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</si>
  <si>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</si>
  <si>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</si>
  <si>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</si>
  <si>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</si>
  <si>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</si>
  <si>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</si>
  <si>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</si>
  <si>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</si>
  <si>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</si>
  <si>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</si>
  <si>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</si>
  <si>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</si>
  <si>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</si>
  <si>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</si>
  <si>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</si>
  <si>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</si>
  <si>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</si>
  <si>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</si>
  <si>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</si>
  <si>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</si>
  <si>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</si>
  <si>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</si>
  <si>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</si>
  <si>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</si>
  <si>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</si>
  <si>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</si>
  <si>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</si>
  <si>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</si>
  <si>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</si>
  <si>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</si>
  <si>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</si>
  <si>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</si>
  <si>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</si>
  <si>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</si>
  <si>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</si>
  <si>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</si>
  <si>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</si>
  <si>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</si>
  <si>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</si>
  <si>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</si>
  <si>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</si>
  <si>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</si>
  <si>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</si>
  <si>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</si>
  <si>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</si>
  <si>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</si>
  <si>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</si>
  <si>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</si>
  <si>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</si>
  <si>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</si>
  <si>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</si>
  <si>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</si>
  <si>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</si>
  <si>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</si>
  <si>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</si>
  <si>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</si>
  <si>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</si>
  <si>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</si>
  <si>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</si>
  <si>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</si>
  <si>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</si>
  <si>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</si>
  <si>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</si>
  <si>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</si>
  <si>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</si>
  <si>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</si>
  <si>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</si>
  <si>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</si>
  <si>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</si>
  <si>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</si>
  <si>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</si>
  <si>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</si>
  <si>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</si>
  <si>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</si>
  <si>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</si>
  <si>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</si>
  <si>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</si>
  <si>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</si>
  <si>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</si>
  <si>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</si>
  <si>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</si>
  <si>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</si>
  <si>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</si>
  <si>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</si>
  <si>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</si>
  <si>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</si>
  <si>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</si>
  <si>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</si>
  <si>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</si>
  <si>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</si>
  <si>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</si>
  <si>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</si>
  <si>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</si>
  <si>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</si>
  <si>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</si>
  <si>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</si>
  <si>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</si>
  <si>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</si>
  <si>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</si>
  <si>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</si>
  <si>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</si>
  <si>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</si>
  <si>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</si>
  <si>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</si>
  <si>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</si>
  <si>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</si>
  <si>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</si>
  <si>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</si>
  <si>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</si>
  <si>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</si>
  <si>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</si>
  <si>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</si>
  <si>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</si>
  <si>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</si>
  <si>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</si>
  <si>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</si>
  <si>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</si>
  <si>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</si>
  <si>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</si>
  <si>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</si>
  <si>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</si>
  <si>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</si>
  <si>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</si>
  <si>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</si>
  <si>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</si>
  <si>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</si>
  <si>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</si>
  <si>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</si>
  <si>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</si>
  <si>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</si>
  <si>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</si>
  <si>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</si>
  <si>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</si>
  <si>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</si>
  <si>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</si>
  <si>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</si>
  <si>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</si>
  <si>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</si>
  <si>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</si>
  <si>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</si>
  <si>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</si>
  <si>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</si>
  <si>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</si>
  <si>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</si>
  <si>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</si>
  <si>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</si>
  <si>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</si>
  <si>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</si>
  <si>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</si>
  <si>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</si>
  <si>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</si>
  <si>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</si>
  <si>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</si>
  <si>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</si>
  <si>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</si>
  <si>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</si>
  <si>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</si>
  <si>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</si>
  <si>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</si>
  <si>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</si>
  <si>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</si>
  <si>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</si>
  <si>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</si>
  <si>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</si>
  <si>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</si>
  <si>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</si>
  <si>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</si>
  <si>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</si>
  <si>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</si>
  <si>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</si>
  <si>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</si>
  <si>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</si>
  <si>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</si>
  <si>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</si>
  <si>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</si>
  <si>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</si>
  <si>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</si>
  <si>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</si>
  <si>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</si>
  <si>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</si>
  <si>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</si>
  <si>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</si>
  <si>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</si>
  <si>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</si>
  <si>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</si>
  <si>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</si>
  <si>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</si>
  <si>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</si>
  <si>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</si>
  <si>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</si>
  <si>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</si>
  <si>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</si>
  <si>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</si>
  <si>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</si>
  <si>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</si>
  <si>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</si>
  <si>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</si>
  <si>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</si>
  <si>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</si>
  <si>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</si>
  <si>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</si>
  <si>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</si>
  <si>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</si>
  <si>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</si>
  <si>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</si>
  <si>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</si>
  <si>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</si>
  <si>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</si>
  <si>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</si>
  <si>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</si>
  <si>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</si>
  <si>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</si>
  <si>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</si>
  <si>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</si>
  <si>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</si>
  <si>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</si>
  <si>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</si>
  <si>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</si>
  <si>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</si>
  <si>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</si>
  <si>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</si>
  <si>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</si>
  <si>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</si>
  <si>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</si>
  <si>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</si>
  <si>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</si>
  <si>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</si>
  <si>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</si>
  <si>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</si>
  <si>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</si>
  <si>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</si>
  <si>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</si>
  <si>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</si>
  <si>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</si>
  <si>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</si>
  <si>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</si>
  <si>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</si>
  <si>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</si>
  <si>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</si>
  <si>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</si>
  <si>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</si>
  <si>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</si>
  <si>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</si>
  <si>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</si>
  <si>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</si>
  <si>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</si>
  <si>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</si>
  <si>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</si>
  <si>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</si>
  <si>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</si>
  <si>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</si>
  <si>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</si>
  <si>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</si>
  <si>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</si>
  <si>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</si>
  <si>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</si>
  <si>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</si>
  <si>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</si>
  <si>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</si>
  <si>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</si>
  <si>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</si>
  <si>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</si>
  <si>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</si>
  <si>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</si>
  <si>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</si>
  <si>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</si>
  <si>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</si>
  <si>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</si>
  <si>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</si>
  <si>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</si>
  <si>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</si>
  <si>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</si>
  <si>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</si>
  <si>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</si>
  <si>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</si>
  <si>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</si>
  <si>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</si>
  <si>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</si>
  <si>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</si>
  <si>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</si>
  <si>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</si>
  <si>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</si>
  <si>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</si>
  <si>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</si>
  <si>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</si>
  <si>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</si>
  <si>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</si>
  <si>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</si>
  <si>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</si>
  <si>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</si>
  <si>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</si>
  <si>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</si>
  <si>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</si>
  <si>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</si>
  <si>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</si>
  <si>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</si>
  <si>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</si>
  <si>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</si>
  <si>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</si>
  <si>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</si>
  <si>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</si>
  <si>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</si>
  <si>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</si>
  <si>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</si>
  <si>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</si>
  <si>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</si>
  <si>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</si>
  <si>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</si>
  <si>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</si>
  <si>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</si>
  <si>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</si>
  <si>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</si>
  <si>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</si>
  <si>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</si>
  <si>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</si>
  <si>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</si>
  <si>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</si>
  <si>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</si>
  <si>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</si>
  <si>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</si>
  <si>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</si>
  <si>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</si>
  <si>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</si>
  <si>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</si>
  <si>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</si>
  <si>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</si>
  <si>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</si>
  <si>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</si>
  <si>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</si>
  <si>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</si>
  <si>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</si>
  <si>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</si>
  <si>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</si>
  <si>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</si>
  <si>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</si>
  <si>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</si>
  <si>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</si>
  <si>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</si>
  <si>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</si>
  <si>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</si>
  <si>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</si>
  <si>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</si>
  <si>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</si>
  <si>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</si>
  <si>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</si>
  <si>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</si>
  <si>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</si>
  <si>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</si>
  <si>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</si>
  <si>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</si>
  <si>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</si>
  <si>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</si>
  <si>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</si>
  <si>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</si>
  <si>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</si>
  <si>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</si>
  <si>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</si>
  <si>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</si>
  <si>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</si>
  <si>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</si>
  <si>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</si>
  <si>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</si>
  <si>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</si>
  <si>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</si>
  <si>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</si>
  <si>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</si>
  <si>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</si>
  <si>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</si>
  <si>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</si>
  <si>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</si>
  <si>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</si>
  <si>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</si>
  <si>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</si>
  <si>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</si>
  <si>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</si>
  <si>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</si>
  <si>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</si>
  <si>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</si>
  <si>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</si>
  <si>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</si>
  <si>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</si>
  <si>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</si>
  <si>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</si>
  <si>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</si>
  <si>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</si>
  <si>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</si>
  <si>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</si>
  <si>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</si>
  <si>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</si>
  <si>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</si>
  <si>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</si>
  <si>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</si>
  <si>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</si>
  <si>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</si>
  <si>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</si>
  <si>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</si>
  <si>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</si>
  <si>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</si>
  <si>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</si>
  <si>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</si>
  <si>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</si>
  <si>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</si>
  <si>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</si>
  <si>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</si>
  <si>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</si>
  <si>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</si>
  <si>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</si>
  <si>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</si>
  <si>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</si>
  <si>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</si>
  <si>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</si>
  <si>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</si>
  <si>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</si>
  <si>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</si>
  <si>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</si>
  <si>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</si>
  <si>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</si>
  <si>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</si>
  <si>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</si>
  <si>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</si>
  <si>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</si>
  <si>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</si>
  <si>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</si>
  <si>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</si>
  <si>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</si>
  <si>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</si>
  <si>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</si>
  <si>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</si>
  <si>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</si>
  <si>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</si>
  <si>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</si>
  <si>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</si>
  <si>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</si>
  <si>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</si>
  <si>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</si>
  <si>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</si>
  <si>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</si>
  <si>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</si>
  <si>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</si>
  <si>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</si>
  <si>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</si>
  <si>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</si>
  <si>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</si>
  <si>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</si>
  <si>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</si>
  <si>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</si>
  <si>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</si>
  <si>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</si>
  <si>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</si>
  <si>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</si>
  <si>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</si>
  <si>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</si>
  <si>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</si>
  <si>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</si>
  <si>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</si>
  <si>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</si>
  <si>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</si>
  <si>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</si>
  <si>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</si>
  <si>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</si>
  <si>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</si>
  <si>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</si>
  <si>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</si>
  <si>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</si>
  <si>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</si>
  <si>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</si>
  <si>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</si>
  <si>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</si>
  <si>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</si>
  <si>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</si>
  <si>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</si>
  <si>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</si>
  <si>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</si>
  <si>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</si>
  <si>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</si>
  <si>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</si>
  <si>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</si>
  <si>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</si>
  <si>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</si>
  <si>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</si>
  <si>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</si>
  <si>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</si>
  <si>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</si>
  <si>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</si>
  <si>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</si>
  <si>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</si>
  <si>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</si>
  <si>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</si>
  <si>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</si>
  <si>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</si>
  <si>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</si>
  <si>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</si>
  <si>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</si>
  <si>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</si>
  <si>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</si>
  <si>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</si>
  <si>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</si>
  <si>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</si>
  <si>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</si>
  <si>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</si>
  <si>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</si>
  <si>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</si>
  <si>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</si>
  <si>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</si>
  <si>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</si>
  <si>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</si>
  <si>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</si>
  <si>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</si>
  <si>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</si>
  <si>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</si>
  <si>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</si>
  <si>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</si>
  <si>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</si>
  <si>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</si>
  <si>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</si>
  <si>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</si>
  <si>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</si>
  <si>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</si>
  <si>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</si>
  <si>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</si>
  <si>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</si>
  <si>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</si>
  <si>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</si>
  <si>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</si>
  <si>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</si>
  <si>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</si>
  <si>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</si>
  <si>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</si>
  <si>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</si>
  <si>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</si>
  <si>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</si>
  <si>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</si>
  <si>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</si>
  <si>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</si>
  <si>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</si>
  <si>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</si>
  <si>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</si>
  <si>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</si>
  <si>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</si>
  <si>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</si>
  <si>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</si>
  <si>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</si>
  <si>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</si>
  <si>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</si>
  <si>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</si>
  <si>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</si>
  <si>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</si>
  <si>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</si>
  <si>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</si>
  <si>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</si>
  <si>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</si>
  <si>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</si>
  <si>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</si>
  <si>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</si>
  <si>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</si>
  <si>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</si>
  <si>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</si>
  <si>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</si>
  <si>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</si>
  <si>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</si>
  <si>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</si>
  <si>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</si>
  <si>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</si>
  <si>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</si>
  <si>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</si>
  <si>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</si>
  <si>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</si>
  <si>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</si>
  <si>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</si>
  <si>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</si>
  <si>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</si>
  <si>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</si>
  <si>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</si>
  <si>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</si>
  <si>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</si>
  <si>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</si>
  <si>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</si>
  <si>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</si>
  <si>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</si>
  <si>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</si>
  <si>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</si>
  <si>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</si>
  <si>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</si>
  <si>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</si>
  <si>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</si>
  <si>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</si>
  <si>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</si>
  <si>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</si>
  <si>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</si>
  <si>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</si>
  <si>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</si>
  <si>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</si>
  <si>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</si>
  <si>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</si>
  <si>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</si>
  <si>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</si>
  <si>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</si>
  <si>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</si>
  <si>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</si>
  <si>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</si>
  <si>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</si>
  <si>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</si>
  <si>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</si>
  <si>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</si>
  <si>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</si>
  <si>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</si>
  <si>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</si>
  <si>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</si>
  <si>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</si>
  <si>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</si>
  <si>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</si>
  <si>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</si>
  <si>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</si>
  <si>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</si>
  <si>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</si>
  <si>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</si>
  <si>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</si>
  <si>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</si>
  <si>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</si>
  <si>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</si>
  <si>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</si>
  <si>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</si>
  <si>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</si>
  <si>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</si>
  <si>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</si>
  <si>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</si>
  <si>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</si>
  <si>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</si>
  <si>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</si>
  <si>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</si>
  <si>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</si>
  <si>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</si>
  <si>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</si>
  <si>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</si>
  <si>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</si>
  <si>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</si>
  <si>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</si>
  <si>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</si>
  <si>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</si>
  <si>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</si>
  <si>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</si>
  <si>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</si>
  <si>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</si>
  <si>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</si>
  <si>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</si>
  <si>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</si>
  <si>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</si>
  <si>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</si>
  <si>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</si>
  <si>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</si>
  <si>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</si>
  <si>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</si>
  <si>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</si>
  <si>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</si>
  <si>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</si>
  <si>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</si>
  <si>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</si>
  <si>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</si>
  <si>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</si>
  <si>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</si>
  <si>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</si>
  <si>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</si>
  <si>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</si>
  <si>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</si>
  <si>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</si>
  <si>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</si>
  <si>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</si>
  <si>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</si>
  <si>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</si>
  <si>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</si>
  <si>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</si>
  <si>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</si>
  <si>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</si>
  <si>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</si>
  <si>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</si>
  <si>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</si>
  <si>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</si>
  <si>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</si>
  <si>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</si>
  <si>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</si>
  <si>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</si>
  <si>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</si>
  <si>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</si>
  <si>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</si>
  <si>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</si>
  <si>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</si>
  <si>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</si>
  <si>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</si>
  <si>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</si>
  <si>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</si>
  <si>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</si>
  <si>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</si>
  <si>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</si>
  <si>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</si>
  <si>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</si>
  <si>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</si>
  <si>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</si>
  <si>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</si>
  <si>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</si>
  <si>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</si>
  <si>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</si>
  <si>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</si>
  <si>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</si>
  <si>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</si>
  <si>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</si>
  <si>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</si>
  <si>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</si>
  <si>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</si>
  <si>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</si>
  <si>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</si>
  <si>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</si>
  <si>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</si>
  <si>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</si>
  <si>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</si>
  <si>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</si>
  <si>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</si>
  <si>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</si>
  <si>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</si>
  <si>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</si>
  <si>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</si>
  <si>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</si>
  <si>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</si>
  <si>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</si>
  <si>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</si>
  <si>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</si>
  <si>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</si>
  <si>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</si>
  <si>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</si>
  <si>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</si>
  <si>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</si>
  <si>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</si>
  <si>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</si>
  <si>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</si>
  <si>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</si>
  <si>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</si>
  <si>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</si>
  <si>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</si>
  <si>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</si>
  <si>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</si>
  <si>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</si>
  <si>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</si>
  <si>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</si>
  <si>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</si>
  <si>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</si>
  <si>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</si>
  <si>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</si>
  <si>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</si>
  <si>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</si>
  <si>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</si>
  <si>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</si>
  <si>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</si>
  <si>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</si>
  <si>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</si>
  <si>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</si>
  <si>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</si>
  <si>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</si>
  <si>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</si>
  <si>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</si>
  <si>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</si>
  <si>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</si>
  <si>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</si>
  <si>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</si>
  <si>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</si>
  <si>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</si>
  <si>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</si>
  <si>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</si>
  <si>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</si>
  <si>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</si>
  <si>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</si>
  <si>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</si>
  <si>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</si>
  <si>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</si>
  <si>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</si>
  <si>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</si>
  <si>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</si>
  <si>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</si>
  <si>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</si>
  <si>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</si>
  <si>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</si>
  <si>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</si>
  <si>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</si>
  <si>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</si>
  <si>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</si>
  <si>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</si>
  <si>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</si>
  <si>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</si>
  <si>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</si>
  <si>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</si>
  <si>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</si>
  <si>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</si>
  <si>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</si>
  <si>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</si>
  <si>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</si>
  <si>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</si>
  <si>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</si>
  <si>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</si>
  <si>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</si>
  <si>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</si>
  <si>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</si>
  <si>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</si>
  <si>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</si>
  <si>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</si>
  <si>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</si>
  <si>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</si>
  <si>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</si>
  <si>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</si>
  <si>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</si>
  <si>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</si>
  <si>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</si>
  <si>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</si>
  <si>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</si>
  <si>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</si>
  <si>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</si>
  <si>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</si>
  <si>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</si>
  <si>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</si>
  <si>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</si>
  <si>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</si>
  <si>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</si>
  <si>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</si>
  <si>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</si>
  <si>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</si>
  <si>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</si>
  <si>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</si>
  <si>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</si>
  <si>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</si>
  <si>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</si>
  <si>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</si>
  <si>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</si>
  <si>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</si>
  <si>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</si>
  <si>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</si>
  <si>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</si>
  <si>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</si>
  <si>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</si>
  <si>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</si>
  <si>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</si>
  <si>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</si>
  <si>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</si>
  <si>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</si>
  <si>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</si>
  <si>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</si>
  <si>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</si>
  <si>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</si>
  <si>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</si>
  <si>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</si>
  <si>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</si>
  <si>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</si>
  <si>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</si>
  <si>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</si>
  <si>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</si>
  <si>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</si>
  <si>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</si>
  <si>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</si>
  <si>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</si>
  <si>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</si>
  <si>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</si>
  <si>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</si>
  <si>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</si>
  <si>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</si>
  <si>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</si>
  <si>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</si>
  <si>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</si>
  <si>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</si>
  <si>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</si>
  <si>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</si>
  <si>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</si>
  <si>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</si>
  <si>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</si>
  <si>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</si>
  <si>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</si>
  <si>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</si>
  <si>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</si>
  <si>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</si>
  <si>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</si>
  <si>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</si>
  <si>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</si>
  <si>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</si>
  <si>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</si>
  <si>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</si>
  <si>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</si>
  <si>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</si>
  <si>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</si>
  <si>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</si>
  <si>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</si>
  <si>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</si>
  <si>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</si>
  <si>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</si>
  <si>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</si>
  <si>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</si>
  <si>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</si>
  <si>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</si>
  <si>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</si>
  <si>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</si>
  <si>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</si>
  <si>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</si>
  <si>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</si>
  <si>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</si>
  <si>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</si>
  <si>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</si>
  <si>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</si>
  <si>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</si>
  <si>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</si>
  <si>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</si>
  <si>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</si>
  <si>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</si>
  <si>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</si>
  <si>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</si>
  <si>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</si>
  <si>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</si>
  <si>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</si>
  <si>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</si>
  <si>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</si>
  <si>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</si>
  <si>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</si>
  <si>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</si>
  <si>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</si>
  <si>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</si>
  <si>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</si>
  <si>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</si>
  <si>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</si>
  <si>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</si>
  <si>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</si>
  <si>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</si>
  <si>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</si>
  <si>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</si>
  <si>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</si>
  <si>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</si>
  <si>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</si>
  <si>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</si>
  <si>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</si>
  <si>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</si>
  <si>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</si>
  <si>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</si>
  <si>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</si>
  <si>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</si>
  <si>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</si>
  <si>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</si>
  <si>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</si>
  <si>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</si>
  <si>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</si>
  <si>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</si>
  <si>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</si>
  <si>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</si>
  <si>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</si>
  <si>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</si>
  <si>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</si>
  <si>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</si>
  <si>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</si>
  <si>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</si>
  <si>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</si>
  <si>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</si>
  <si>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</si>
  <si>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</si>
  <si>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</si>
  <si>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</si>
  <si>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</si>
  <si>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</si>
  <si>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</si>
  <si>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</si>
  <si>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</si>
  <si>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</si>
  <si>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</si>
  <si>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</si>
  <si>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</si>
  <si>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</si>
  <si>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</si>
  <si>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</si>
  <si>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</si>
  <si>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</si>
  <si>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</si>
  <si>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</si>
  <si>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</si>
  <si>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</si>
  <si>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</si>
  <si>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</si>
  <si>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</si>
  <si>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</si>
  <si>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</si>
  <si>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</si>
  <si>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</si>
  <si>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</si>
  <si>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</si>
  <si>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</si>
  <si>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</si>
  <si>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</si>
  <si>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</si>
  <si>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</si>
  <si>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</si>
  <si>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</si>
  <si>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</si>
  <si>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</si>
  <si>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</si>
  <si>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</si>
  <si>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</si>
  <si>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</si>
  <si>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</si>
  <si>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</si>
  <si>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</si>
  <si>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</si>
  <si>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</si>
  <si>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</si>
  <si>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</si>
  <si>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</si>
  <si>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</si>
  <si>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</si>
  <si>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</si>
  <si>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</si>
  <si>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</si>
  <si>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</si>
  <si>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</si>
  <si>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</si>
  <si>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</si>
  <si>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</si>
  <si>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</si>
  <si>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</si>
  <si>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</si>
  <si>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</si>
  <si>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</si>
  <si>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</si>
  <si>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</si>
  <si>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</si>
  <si>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</si>
  <si>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</si>
  <si>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</si>
  <si>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</si>
  <si>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</si>
  <si>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</si>
  <si>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</si>
  <si>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</si>
  <si>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</si>
  <si>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</si>
  <si>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</si>
  <si>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</si>
  <si>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</si>
  <si>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</si>
  <si>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</si>
  <si>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</si>
  <si>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</si>
  <si>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</si>
  <si>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</si>
  <si>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</si>
  <si>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</si>
  <si>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</si>
  <si>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</si>
  <si>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</si>
  <si>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</si>
  <si>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</si>
  <si>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</si>
  <si>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</si>
  <si>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</si>
  <si>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</si>
  <si>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</si>
  <si>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</si>
  <si>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</si>
  <si>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</si>
  <si>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</si>
  <si>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</si>
  <si>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</si>
  <si>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</si>
  <si>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</si>
  <si>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</si>
  <si>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</si>
  <si>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</si>
  <si>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</si>
  <si>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</si>
  <si>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</si>
  <si>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</si>
  <si>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</si>
  <si>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</si>
  <si>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</si>
  <si>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</si>
  <si>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</si>
  <si>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</si>
  <si>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</si>
  <si>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</si>
  <si>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</si>
  <si>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</si>
  <si>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</si>
  <si>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</si>
  <si>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</si>
  <si>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</si>
  <si>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</si>
  <si>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</si>
  <si>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</si>
  <si>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</si>
  <si>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</si>
  <si>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</si>
  <si>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</si>
  <si>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</si>
  <si>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</si>
  <si>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</si>
  <si>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</si>
  <si>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</si>
  <si>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</si>
  <si>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</si>
  <si>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</si>
  <si>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</si>
  <si>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</si>
  <si>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</si>
  <si>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</si>
  <si>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</si>
  <si>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</si>
  <si>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</si>
  <si>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</si>
  <si>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</si>
  <si>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</si>
  <si>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</si>
  <si>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</si>
  <si>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</si>
  <si>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</si>
  <si>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</si>
  <si>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</si>
  <si>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</si>
  <si>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</si>
  <si>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</si>
  <si>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</si>
  <si>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</si>
  <si>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</si>
  <si>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</si>
  <si>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</si>
  <si>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</si>
  <si>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</si>
  <si>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</si>
  <si>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</si>
  <si>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</si>
  <si>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</si>
  <si>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</si>
  <si>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</si>
  <si>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</si>
  <si>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</si>
  <si>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</si>
  <si>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</si>
  <si>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</si>
  <si>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</si>
  <si>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</si>
  <si>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</si>
  <si>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</si>
  <si>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</si>
  <si>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</si>
  <si>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</si>
  <si>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</si>
  <si>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</si>
  <si>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</si>
  <si>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</si>
  <si>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</si>
  <si>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</si>
  <si>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</si>
  <si>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</si>
  <si>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</si>
  <si>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</si>
  <si>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</si>
  <si>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</si>
  <si>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</si>
  <si>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</si>
  <si>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</si>
  <si>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</si>
  <si>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</si>
  <si>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</si>
  <si>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</si>
  <si>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</si>
  <si>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</si>
  <si>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</si>
  <si>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</si>
  <si>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</si>
  <si>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</si>
  <si>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</si>
  <si>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</si>
  <si>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</si>
  <si>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</si>
  <si>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</si>
  <si>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</si>
  <si>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</si>
  <si>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</si>
  <si>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</si>
  <si>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</si>
  <si>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</si>
  <si>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</si>
  <si>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</si>
  <si>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</si>
  <si>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</si>
  <si>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</si>
  <si>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</si>
  <si>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</si>
  <si>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</si>
  <si>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</si>
  <si>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</si>
  <si>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</si>
  <si>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</si>
  <si>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</si>
  <si>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</si>
  <si>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</si>
  <si>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</si>
  <si>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</si>
  <si>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</si>
  <si>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</si>
  <si>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</si>
  <si>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</si>
  <si>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</si>
  <si>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</si>
  <si>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</si>
  <si>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</si>
  <si>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</si>
  <si>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</si>
  <si>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</si>
  <si>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</si>
  <si>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</si>
  <si>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</si>
  <si>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</si>
  <si>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</si>
  <si>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</si>
  <si>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</si>
  <si>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</si>
  <si>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</si>
  <si>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</si>
  <si>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</si>
  <si>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</si>
  <si>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</si>
  <si>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</si>
  <si>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</si>
  <si>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</si>
  <si>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</si>
  <si>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</si>
  <si>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</si>
  <si>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</si>
  <si>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</si>
  <si>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</si>
  <si>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</si>
  <si>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</si>
  <si>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</si>
  <si>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</si>
  <si>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</si>
  <si>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</si>
  <si>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</si>
  <si>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</si>
  <si>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</si>
  <si>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</si>
  <si>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</si>
  <si>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</si>
  <si>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</si>
  <si>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</si>
  <si>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</si>
  <si>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</si>
  <si>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</si>
  <si>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</si>
  <si>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</si>
  <si>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</si>
  <si>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</si>
  <si>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</si>
  <si>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</si>
  <si>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</si>
  <si>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</si>
  <si>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</si>
  <si>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</si>
  <si>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</si>
  <si>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</si>
  <si>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</si>
  <si>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</si>
  <si>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</si>
  <si>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</si>
  <si>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</si>
  <si>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</si>
  <si>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</si>
  <si>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</si>
  <si>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</si>
  <si>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</si>
  <si>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</si>
  <si>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</si>
  <si>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</si>
  <si>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</si>
  <si>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</si>
  <si>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</si>
  <si>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</si>
  <si>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</si>
  <si>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</si>
  <si>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</si>
  <si>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</si>
  <si>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</si>
  <si>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</si>
  <si>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</si>
  <si>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</si>
  <si>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</si>
  <si>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</si>
  <si>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</si>
  <si>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</si>
  <si>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</si>
  <si>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</si>
  <si>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</si>
  <si>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</si>
  <si>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</si>
  <si>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</si>
  <si>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</si>
  <si>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</si>
  <si>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</si>
  <si>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</si>
  <si>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</si>
  <si>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</si>
  <si>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</si>
  <si>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</si>
  <si>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</si>
  <si>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</si>
  <si>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</si>
  <si>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</si>
  <si>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</si>
  <si>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</si>
  <si>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</si>
  <si>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</si>
  <si>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</si>
  <si>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</si>
  <si>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</si>
  <si>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</si>
  <si>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</si>
  <si>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</si>
  <si>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</si>
  <si>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</si>
  <si>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</si>
  <si>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</si>
  <si>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</si>
  <si>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</si>
  <si>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</si>
  <si>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</si>
  <si>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</si>
  <si>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</si>
  <si>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</si>
  <si>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</si>
  <si>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</si>
  <si>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</si>
  <si>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</si>
  <si>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</si>
  <si>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</si>
  <si>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</si>
  <si>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</si>
  <si>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</si>
  <si>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</si>
  <si>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</si>
  <si>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</si>
  <si>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</si>
  <si>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</si>
  <si>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</si>
  <si>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</si>
  <si>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</si>
  <si>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</si>
  <si>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</si>
  <si>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</si>
  <si>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</si>
  <si>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</si>
  <si>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</si>
  <si>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</si>
  <si>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</si>
  <si>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</si>
  <si>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</si>
  <si>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</si>
  <si>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</si>
  <si>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</si>
  <si>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</si>
  <si>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</si>
  <si>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</si>
  <si>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</si>
  <si>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</si>
  <si>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</si>
  <si>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</si>
  <si>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</si>
  <si>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</si>
  <si>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</si>
  <si>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</si>
  <si>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</si>
  <si>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</si>
  <si>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</si>
  <si>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</si>
  <si>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</si>
  <si>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</si>
  <si>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</si>
  <si>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</si>
  <si>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</si>
  <si>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</si>
  <si>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</si>
  <si>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</si>
  <si>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</si>
  <si>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</si>
  <si>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</si>
  <si>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</si>
  <si>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</si>
  <si>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</si>
  <si>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</si>
  <si>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</si>
  <si>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</si>
  <si>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</si>
  <si>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</si>
  <si>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</si>
  <si>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</si>
  <si>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</si>
  <si>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</si>
  <si>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</si>
  <si>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</si>
  <si>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</si>
  <si>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</si>
  <si>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</si>
  <si>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</si>
  <si>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</si>
  <si>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</si>
  <si>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</si>
  <si>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</si>
  <si>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</si>
  <si>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</si>
  <si>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</si>
  <si>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</si>
  <si>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</si>
  <si>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</si>
  <si>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</si>
  <si>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</si>
  <si>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</si>
  <si>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</si>
  <si>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</si>
  <si>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</si>
  <si>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</si>
  <si>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</si>
  <si>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</si>
  <si>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</si>
  <si>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</si>
  <si>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</si>
  <si>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</si>
  <si>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</si>
  <si>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</si>
  <si>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</si>
  <si>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</si>
  <si>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</si>
  <si>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</si>
  <si>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</si>
  <si>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</si>
  <si>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</si>
  <si>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</si>
  <si>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</si>
  <si>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</si>
  <si>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</si>
  <si>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</si>
  <si>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</si>
  <si>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</si>
  <si>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</si>
  <si>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</si>
  <si>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</si>
  <si>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</si>
  <si>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</si>
  <si>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</si>
  <si>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</si>
  <si>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</si>
  <si>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</si>
  <si>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</si>
  <si>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</si>
  <si>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</si>
  <si>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</si>
  <si>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</si>
  <si>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</si>
  <si>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</si>
  <si>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</si>
  <si>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</si>
  <si>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</si>
  <si>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</si>
  <si>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</si>
  <si>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</si>
  <si>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</si>
  <si>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</si>
  <si>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</si>
  <si>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</si>
  <si>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</si>
  <si>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</si>
  <si>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</si>
  <si>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</si>
  <si>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</si>
  <si>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</si>
  <si>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</si>
  <si>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</si>
  <si>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</si>
  <si>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</si>
  <si>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</si>
  <si>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</si>
  <si>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</si>
  <si>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</si>
  <si>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</si>
  <si>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</si>
  <si>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</si>
  <si>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</si>
  <si>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</si>
  <si>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</si>
  <si>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</si>
  <si>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</si>
  <si>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</si>
  <si>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</si>
  <si>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</si>
  <si>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</si>
  <si>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</si>
  <si>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</si>
  <si>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</si>
  <si>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</si>
  <si>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</si>
  <si>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</si>
  <si>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</si>
  <si>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</si>
  <si>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</si>
  <si>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</si>
  <si>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</si>
  <si>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</si>
  <si>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</si>
  <si>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</si>
  <si>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</si>
  <si>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</si>
  <si>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</si>
  <si>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</si>
  <si>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</si>
  <si>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</si>
  <si>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</si>
  <si>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</si>
  <si>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</si>
  <si>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</si>
  <si>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</si>
  <si>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</si>
  <si>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</si>
  <si>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</si>
  <si>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</si>
  <si>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</si>
  <si>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</si>
  <si>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</si>
  <si>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</si>
  <si>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</si>
  <si>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</si>
  <si>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</si>
  <si>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</si>
  <si>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</si>
  <si>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</si>
  <si>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</si>
  <si>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</si>
  <si>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</si>
  <si>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</si>
  <si>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</si>
  <si>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</si>
  <si>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</si>
  <si>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</si>
  <si>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</si>
  <si>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</si>
  <si>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</si>
  <si>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</si>
  <si>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</si>
  <si>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</si>
  <si>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</si>
  <si>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</si>
  <si>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</si>
  <si>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</si>
  <si>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</si>
  <si>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</si>
  <si>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</si>
  <si>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</si>
  <si>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</si>
  <si>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</si>
  <si>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</si>
  <si>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</si>
  <si>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</si>
  <si>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</si>
  <si>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</si>
  <si>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</si>
  <si>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</si>
  <si>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</si>
  <si>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</si>
  <si>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</si>
  <si>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</si>
  <si>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</si>
  <si>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</si>
  <si>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</si>
  <si>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</si>
  <si>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</si>
  <si>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</si>
  <si>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</si>
  <si>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</si>
  <si>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</si>
  <si>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</si>
  <si>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</si>
  <si>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</si>
  <si>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</si>
  <si>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</si>
  <si>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</si>
  <si>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</si>
  <si>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</si>
  <si>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</si>
  <si>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</si>
  <si>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</si>
  <si>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</si>
  <si>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</si>
  <si>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</si>
  <si>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</si>
  <si>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</si>
  <si>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</si>
  <si>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</si>
  <si>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</si>
  <si>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</si>
  <si>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</si>
  <si>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</si>
  <si>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</si>
  <si>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</si>
  <si>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</si>
  <si>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</si>
  <si>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</si>
  <si>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</si>
  <si>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</si>
  <si>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</si>
  <si>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</si>
  <si>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</si>
  <si>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</si>
  <si>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</si>
  <si>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</si>
  <si>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</si>
  <si>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</si>
  <si>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</si>
  <si>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</si>
  <si>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</si>
  <si>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</si>
  <si>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</si>
  <si>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</si>
  <si>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</si>
  <si>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</si>
  <si>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</si>
  <si>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</si>
  <si>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</si>
  <si>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</si>
  <si>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</si>
  <si>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</si>
  <si>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</si>
  <si>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</si>
  <si>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</si>
  <si>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</si>
  <si>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</si>
  <si>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</si>
  <si>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</si>
  <si>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</si>
  <si>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</si>
  <si>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</si>
  <si>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</si>
  <si>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</si>
  <si>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</si>
  <si>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</si>
  <si>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</si>
  <si>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</si>
  <si>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</si>
  <si>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</si>
  <si>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</si>
  <si>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</si>
  <si>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</si>
  <si>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</si>
  <si>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</si>
  <si>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</si>
  <si>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</si>
  <si>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</si>
  <si>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</si>
  <si>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</si>
  <si>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</si>
  <si>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</si>
  <si>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</si>
  <si>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</si>
  <si>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</si>
  <si>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</si>
  <si>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</si>
  <si>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</si>
  <si>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</si>
  <si>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</si>
  <si>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</si>
  <si>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</si>
  <si>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</si>
  <si>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</si>
  <si>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</si>
  <si>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</si>
  <si>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</si>
  <si>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</si>
  <si>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</si>
  <si>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</si>
  <si>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</si>
  <si>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</si>
  <si>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</si>
  <si>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</si>
  <si>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</si>
  <si>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</si>
  <si>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</si>
  <si>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</si>
  <si>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</si>
  <si>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</si>
  <si>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</si>
  <si>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</si>
  <si>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</si>
  <si>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</si>
  <si>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</si>
  <si>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</si>
  <si>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</si>
  <si>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</si>
  <si>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</si>
  <si>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</si>
  <si>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</si>
  <si>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</si>
  <si>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</si>
  <si>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</si>
  <si>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</si>
  <si>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</si>
  <si>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</si>
  <si>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</si>
  <si>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</si>
  <si>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</si>
  <si>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</si>
  <si>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</si>
  <si>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</si>
  <si>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</si>
  <si>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</si>
  <si>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</si>
  <si>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</si>
  <si>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</si>
  <si>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</si>
  <si>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</si>
  <si>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</si>
  <si>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</si>
  <si>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</si>
  <si>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</si>
  <si>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</si>
  <si>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</si>
  <si>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</si>
  <si>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</si>
  <si>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</si>
  <si>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</si>
  <si>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</si>
  <si>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</si>
  <si>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</si>
  <si>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</si>
  <si>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</si>
  <si>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</si>
  <si>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</si>
  <si>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</si>
  <si>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</si>
  <si>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</si>
  <si>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</si>
  <si>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</si>
  <si>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</si>
  <si>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</si>
  <si>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</si>
  <si>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</si>
  <si>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</si>
  <si>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</si>
  <si>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</si>
  <si>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</si>
  <si>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</si>
  <si>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</si>
  <si>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</si>
  <si>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</si>
  <si>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</si>
  <si>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</si>
  <si>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</si>
  <si>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</si>
  <si>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</si>
  <si>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</si>
  <si>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</si>
  <si>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</si>
  <si>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</si>
  <si>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</si>
  <si>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</si>
  <si>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</si>
  <si>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</si>
  <si>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</si>
  <si>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</si>
  <si>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</si>
  <si>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</si>
  <si>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</si>
  <si>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</si>
  <si>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</si>
  <si>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</si>
  <si>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</si>
  <si>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</si>
  <si>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</si>
  <si>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</si>
  <si>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</si>
  <si>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</si>
  <si>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</si>
  <si>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</si>
  <si>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</si>
  <si>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</si>
  <si>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</si>
  <si>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</si>
  <si>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</si>
  <si>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</si>
  <si>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</si>
  <si>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</si>
  <si>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</si>
  <si>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</si>
  <si>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</si>
  <si>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</si>
  <si>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</si>
  <si>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</si>
  <si>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</si>
  <si>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</si>
  <si>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</si>
  <si>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</si>
  <si>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</si>
  <si>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</si>
  <si>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</si>
  <si>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</si>
  <si>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</si>
  <si>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</si>
  <si>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</si>
  <si>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</si>
  <si>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</si>
  <si>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</si>
  <si>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</si>
  <si>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</si>
  <si>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</si>
  <si>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</si>
  <si>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</si>
  <si>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</si>
  <si>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</si>
  <si>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</si>
  <si>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</si>
  <si>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</si>
  <si>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</si>
  <si>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</si>
  <si>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</si>
  <si>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</si>
  <si>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</si>
  <si>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</si>
  <si>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</si>
  <si>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</si>
  <si>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</si>
  <si>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</si>
  <si>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</si>
  <si>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</si>
  <si>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</si>
  <si>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</si>
  <si>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</si>
  <si>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</si>
  <si>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</si>
  <si>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</si>
  <si>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</si>
  <si>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</si>
  <si>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</si>
  <si>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</si>
  <si>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</si>
  <si>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</si>
  <si>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</si>
  <si>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</si>
  <si>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</si>
  <si>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</si>
  <si>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</si>
  <si>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</si>
  <si>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</si>
  <si>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</si>
  <si>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</si>
  <si>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</si>
  <si>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</si>
  <si>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</si>
  <si>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</si>
  <si>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</si>
  <si>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</si>
  <si>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</si>
  <si>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</si>
  <si>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</si>
  <si>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</si>
  <si>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</si>
  <si>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</si>
  <si>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</si>
  <si>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</si>
  <si>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</si>
  <si>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</si>
  <si>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</si>
  <si>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</si>
  <si>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</si>
  <si>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</si>
  <si>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</si>
  <si>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</si>
  <si>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</si>
  <si>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</si>
  <si>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</si>
  <si>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</si>
  <si>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</si>
  <si>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</si>
  <si>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</si>
  <si>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</si>
  <si>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</si>
  <si>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</si>
  <si>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</si>
  <si>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</si>
  <si>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</si>
  <si>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</si>
  <si>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</si>
  <si>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</si>
  <si>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</si>
  <si>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</si>
  <si>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</si>
  <si>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</si>
  <si>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</si>
  <si>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</si>
  <si>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</si>
  <si>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</si>
  <si>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</si>
  <si>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</si>
  <si>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</si>
  <si>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</si>
  <si>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</si>
  <si>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</si>
  <si>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</si>
  <si>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</si>
  <si>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</si>
  <si>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</si>
  <si>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</si>
  <si>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</si>
  <si>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</si>
  <si>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</si>
  <si>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</si>
  <si>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</si>
  <si>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</si>
  <si>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</si>
  <si>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</si>
  <si>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</si>
  <si>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</si>
  <si>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</si>
  <si>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</si>
  <si>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</si>
  <si>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</si>
  <si>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</si>
  <si>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</si>
  <si>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</si>
  <si>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</si>
  <si>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</si>
  <si>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</si>
  <si>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</si>
  <si>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</si>
  <si>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</si>
  <si>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</si>
  <si>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</si>
  <si>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</si>
  <si>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</si>
  <si>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</si>
  <si>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</si>
  <si>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</si>
  <si>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</si>
  <si>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</si>
  <si>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</si>
  <si>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</si>
  <si>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</si>
  <si>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</si>
  <si>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</si>
  <si>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</si>
  <si>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</si>
  <si>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</si>
  <si>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</si>
  <si>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</si>
  <si>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</si>
  <si>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</si>
  <si>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</si>
  <si>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</si>
  <si>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</si>
  <si>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</si>
  <si>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</si>
  <si>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</si>
  <si>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</si>
  <si>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</si>
  <si>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</si>
  <si>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</si>
  <si>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</si>
  <si>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</si>
  <si>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</si>
  <si>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</si>
  <si>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</si>
  <si>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</si>
  <si>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</si>
  <si>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</si>
  <si>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</si>
  <si>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</si>
  <si>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</si>
  <si>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</si>
  <si>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</si>
  <si>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</si>
  <si>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</si>
  <si>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</si>
  <si>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</si>
  <si>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</si>
  <si>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</si>
  <si>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</si>
  <si>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</si>
  <si>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</si>
  <si>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</si>
  <si>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</si>
  <si>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</si>
  <si>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</si>
  <si>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</si>
  <si>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</si>
  <si>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</si>
  <si>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</si>
  <si>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</si>
  <si>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</si>
  <si>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</si>
  <si>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</si>
  <si>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</si>
  <si>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</si>
  <si>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</si>
  <si>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</si>
  <si>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</si>
  <si>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</si>
  <si>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</si>
  <si>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</si>
  <si>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</si>
  <si>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</si>
  <si>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</si>
  <si>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</si>
  <si>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</si>
  <si>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</si>
  <si>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</si>
  <si>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</si>
  <si>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</si>
  <si>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</si>
  <si>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</si>
  <si>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</si>
  <si>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</si>
  <si>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</si>
  <si>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</si>
  <si>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</si>
  <si>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</si>
  <si>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</si>
  <si>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</si>
  <si>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</si>
  <si>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</si>
  <si>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</si>
  <si>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</si>
  <si>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</si>
  <si>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</si>
  <si>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</si>
  <si>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</si>
  <si>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</si>
  <si>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</si>
  <si>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</si>
  <si>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</si>
  <si>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</si>
  <si>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</si>
  <si>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</si>
  <si>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</si>
  <si>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</si>
  <si>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</si>
  <si>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</si>
  <si>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</si>
  <si>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</si>
  <si>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</si>
  <si>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</si>
  <si>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</si>
  <si>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</si>
  <si>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</si>
  <si>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</si>
  <si>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</si>
  <si>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</si>
  <si>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</si>
  <si>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</si>
  <si>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</si>
  <si>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</si>
  <si>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</si>
  <si>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</si>
  <si>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</si>
  <si>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</si>
  <si>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</si>
  <si>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</si>
  <si>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</si>
  <si>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</si>
  <si>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</si>
  <si>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</si>
  <si>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</si>
  <si>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</si>
  <si>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</si>
  <si>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</si>
  <si>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</si>
  <si>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</si>
  <si>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</si>
  <si>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</si>
  <si>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</si>
  <si>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</si>
  <si>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</si>
  <si>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</si>
  <si>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</si>
  <si>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</si>
  <si>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</si>
  <si>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</si>
  <si>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</si>
  <si>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</si>
  <si>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</si>
  <si>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</si>
  <si>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</si>
  <si>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</si>
  <si>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</si>
  <si>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</si>
  <si>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</si>
  <si>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</si>
  <si>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</si>
  <si>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</si>
  <si>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</si>
  <si>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</si>
  <si>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</si>
  <si>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</si>
  <si>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</si>
  <si>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</si>
  <si>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</si>
  <si>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</si>
  <si>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</si>
  <si>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</si>
  <si>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</si>
  <si>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</si>
  <si>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</si>
  <si>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</si>
  <si>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</si>
  <si>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</si>
  <si>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</si>
  <si>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</si>
  <si>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</si>
  <si>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</si>
  <si>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</si>
  <si>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</si>
  <si>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</si>
  <si>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</si>
  <si>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</si>
  <si>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</si>
  <si>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</si>
  <si>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</si>
  <si>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</si>
  <si>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</si>
  <si>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</si>
  <si>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</si>
  <si>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</si>
  <si>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</si>
  <si>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</si>
  <si>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</si>
  <si>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</si>
  <si>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</si>
  <si>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</si>
  <si>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</si>
  <si>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</si>
  <si>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</si>
  <si>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</si>
  <si>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</si>
  <si>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</si>
  <si>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</si>
  <si>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</si>
  <si>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</si>
  <si>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</si>
  <si>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</si>
  <si>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</si>
  <si>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</si>
  <si>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</si>
  <si>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</si>
  <si>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</si>
  <si>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</si>
  <si>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</si>
  <si>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</si>
  <si>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</si>
  <si>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</si>
  <si>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</si>
  <si>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</si>
  <si>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</si>
  <si>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</si>
  <si>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</si>
  <si>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</si>
  <si>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</si>
  <si>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</si>
  <si>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</si>
  <si>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</si>
  <si>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</si>
  <si>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</si>
  <si>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</si>
  <si>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</si>
  <si>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</si>
  <si>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</si>
  <si>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</si>
  <si>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</si>
  <si>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</si>
  <si>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</si>
  <si>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</si>
  <si>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</si>
  <si>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</si>
  <si>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</si>
  <si>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</si>
  <si>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</si>
  <si>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</si>
  <si>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</si>
  <si>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</si>
  <si>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</si>
  <si>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</si>
  <si>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</si>
  <si>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</si>
  <si>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</si>
  <si>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</si>
  <si>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</si>
  <si>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</si>
  <si>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</si>
  <si>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</si>
  <si>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</si>
  <si>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</si>
  <si>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</si>
  <si>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</si>
  <si>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</si>
  <si>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</si>
  <si>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</si>
  <si>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</si>
  <si>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</si>
  <si>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</si>
  <si>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</si>
  <si>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</si>
  <si>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</si>
  <si>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</si>
  <si>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</si>
  <si>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</si>
  <si>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</si>
  <si>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</si>
  <si>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</si>
  <si>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</si>
  <si>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</si>
  <si>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</si>
  <si>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</si>
  <si>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</si>
  <si>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</si>
  <si>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</si>
  <si>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</si>
  <si>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</si>
  <si>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</si>
  <si>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</si>
  <si>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</si>
  <si>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</si>
  <si>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</si>
  <si>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</si>
  <si>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</si>
  <si>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</si>
  <si>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</si>
  <si>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</si>
  <si>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</si>
  <si>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</si>
  <si>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</si>
  <si>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</si>
  <si>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</si>
  <si>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</si>
  <si>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</si>
  <si>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</si>
  <si>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</si>
  <si>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</si>
  <si>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</si>
  <si>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</si>
  <si>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</si>
  <si>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</si>
  <si>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</si>
  <si>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</si>
  <si>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</si>
  <si>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</si>
  <si>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</si>
  <si>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</si>
  <si>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</si>
  <si>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</si>
  <si>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</si>
  <si>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</si>
  <si>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</si>
  <si>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</si>
  <si>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</si>
  <si>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</si>
  <si>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</si>
  <si>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</si>
  <si>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</si>
  <si>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</si>
  <si>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</si>
  <si>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</si>
  <si>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</si>
  <si>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</si>
  <si>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</si>
  <si>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</si>
  <si>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</si>
  <si>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</si>
  <si>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</si>
  <si>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</si>
  <si>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</si>
  <si>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</si>
  <si>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</si>
  <si>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</si>
  <si>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</si>
  <si>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</si>
  <si>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</si>
  <si>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</si>
  <si>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</si>
  <si>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</si>
  <si>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</si>
  <si>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</si>
  <si>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</si>
  <si>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</si>
  <si>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</si>
  <si>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</si>
  <si>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</si>
  <si>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</si>
  <si>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</si>
  <si>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</si>
  <si>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</si>
  <si>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</si>
  <si>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</si>
  <si>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</si>
  <si>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</si>
  <si>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</si>
  <si>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</si>
  <si>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</si>
  <si>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</si>
  <si>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</si>
  <si>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</si>
  <si>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</si>
  <si>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</si>
  <si>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</si>
  <si>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</si>
  <si>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</si>
  <si>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</si>
  <si>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</si>
  <si>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</si>
  <si>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</si>
  <si>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</si>
  <si>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</si>
  <si>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</si>
  <si>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</si>
  <si>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</si>
  <si>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</si>
  <si>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</si>
  <si>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</si>
  <si>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</si>
  <si>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</si>
  <si>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</si>
  <si>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</si>
  <si>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</si>
  <si>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</si>
  <si>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</si>
  <si>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</si>
  <si>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</si>
  <si>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</si>
  <si>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</si>
  <si>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</si>
  <si>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</si>
  <si>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</si>
  <si>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</si>
  <si>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</si>
  <si>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</si>
  <si>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</si>
  <si>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</si>
  <si>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</si>
  <si>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</si>
  <si>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</si>
  <si>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</si>
  <si>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</si>
  <si>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</si>
  <si>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</si>
  <si>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</si>
  <si>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</si>
  <si>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</si>
  <si>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</si>
  <si>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</si>
  <si>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</si>
  <si>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</si>
  <si>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</si>
  <si>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</si>
  <si>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</si>
  <si>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</si>
  <si>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</si>
  <si>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</si>
  <si>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</si>
  <si>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</si>
  <si>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</si>
  <si>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</si>
  <si>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</si>
  <si>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</si>
  <si>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</si>
  <si>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</si>
  <si>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</si>
  <si>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</si>
  <si>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</si>
  <si>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</si>
  <si>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</si>
  <si>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</si>
  <si>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</si>
  <si>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</si>
  <si>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</si>
  <si>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</si>
  <si>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</si>
  <si>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</si>
  <si>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</si>
  <si>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</si>
  <si>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</si>
  <si>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</si>
  <si>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</si>
  <si>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</si>
  <si>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</si>
  <si>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</si>
  <si>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</si>
  <si>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</si>
  <si>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</si>
  <si>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</si>
  <si>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</si>
  <si>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</si>
  <si>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</si>
  <si>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</si>
  <si>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</si>
  <si>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</si>
  <si>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</si>
  <si>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</si>
  <si>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</si>
  <si>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</si>
  <si>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</si>
  <si>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</si>
  <si>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</si>
  <si>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</si>
  <si>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</si>
  <si>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</si>
  <si>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</si>
  <si>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</si>
  <si>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</si>
  <si>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</si>
  <si>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</si>
  <si>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</si>
  <si>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</si>
  <si>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</si>
  <si>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</si>
  <si>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</si>
  <si>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</si>
  <si>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</si>
  <si>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</si>
  <si>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</si>
  <si>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</si>
  <si>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</si>
  <si>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</si>
  <si>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</si>
  <si>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</si>
  <si>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</si>
  <si>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</si>
  <si>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</si>
  <si>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</si>
  <si>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</si>
  <si>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</si>
  <si>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</si>
  <si>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</si>
  <si>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</si>
  <si>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</si>
  <si>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</si>
  <si>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</si>
  <si>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</si>
  <si>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</si>
  <si>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</si>
  <si>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</si>
  <si>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</si>
  <si>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</si>
  <si>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</si>
  <si>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</si>
  <si>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</si>
  <si>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</si>
  <si>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</si>
  <si>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</si>
  <si>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</si>
  <si>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</si>
  <si>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</si>
  <si>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</si>
  <si>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</si>
  <si>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</si>
  <si>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</si>
  <si>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</si>
  <si>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</si>
  <si>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</si>
  <si>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</si>
  <si>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</si>
  <si>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</si>
  <si>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</si>
  <si>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</si>
  <si>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</si>
  <si>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</si>
  <si>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</si>
  <si>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</si>
  <si>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</si>
  <si>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</si>
  <si>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</si>
  <si>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</si>
  <si>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</si>
  <si>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</si>
  <si>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</si>
  <si>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</si>
  <si>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</si>
  <si>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</si>
  <si>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</si>
  <si>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</si>
  <si>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</si>
  <si>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</si>
  <si>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</si>
  <si>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</si>
  <si>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</si>
  <si>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</si>
  <si>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</si>
  <si>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</si>
  <si>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</si>
  <si>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</si>
  <si>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</si>
  <si>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</si>
  <si>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</si>
  <si>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</si>
  <si>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</si>
  <si>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</si>
  <si>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</si>
  <si>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</si>
  <si>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</si>
  <si>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</si>
  <si>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</si>
  <si>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</si>
  <si>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</si>
  <si>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</si>
  <si>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</si>
  <si>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</si>
  <si>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</si>
  <si>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</si>
  <si>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</si>
  <si>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</si>
  <si>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</si>
  <si>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</si>
  <si>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</si>
  <si>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</si>
  <si>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</si>
  <si>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</si>
  <si>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</si>
  <si>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</si>
  <si>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</si>
  <si>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</si>
  <si>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</si>
  <si>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</si>
  <si>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</si>
  <si>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</si>
  <si>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</si>
  <si>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</si>
  <si>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</si>
  <si>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</si>
  <si>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</si>
  <si>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</si>
  <si>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</si>
  <si>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</si>
  <si>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</si>
  <si>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</si>
  <si>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</si>
  <si>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</si>
  <si>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</si>
  <si>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</si>
  <si>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</si>
  <si>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</si>
  <si>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</si>
  <si>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</si>
  <si>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</si>
  <si>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</si>
  <si>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</si>
  <si>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</si>
  <si>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</si>
  <si>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</si>
  <si>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</si>
  <si>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</si>
  <si>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</si>
  <si>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</si>
  <si>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</si>
  <si>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</si>
  <si>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</si>
  <si>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</si>
  <si>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</si>
  <si>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</si>
  <si>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</si>
  <si>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</si>
  <si>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</si>
  <si>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</si>
  <si>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</si>
  <si>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</si>
  <si>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</si>
  <si>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</si>
  <si>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</si>
  <si>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</si>
  <si>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</si>
  <si>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</si>
  <si>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</si>
  <si>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</si>
  <si>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</si>
  <si>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</si>
  <si>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</si>
  <si>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</si>
  <si>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</si>
  <si>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</si>
  <si>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</si>
  <si>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</si>
  <si>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</si>
  <si>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</si>
  <si>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</si>
  <si>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</si>
  <si>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</si>
  <si>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</si>
  <si>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</si>
  <si>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</si>
  <si>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</si>
  <si>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</si>
  <si>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</si>
  <si>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</si>
  <si>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</si>
  <si>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</si>
  <si>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</si>
  <si>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</si>
  <si>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</si>
  <si>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</si>
  <si>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</si>
  <si>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</si>
  <si>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</si>
  <si>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</si>
  <si>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</si>
  <si>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</si>
  <si>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</si>
  <si>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</si>
  <si>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</si>
  <si>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</si>
  <si>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</si>
  <si>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</si>
  <si>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</si>
  <si>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</si>
  <si>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</si>
  <si>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</si>
  <si>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</si>
  <si>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</si>
  <si>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</si>
  <si>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</si>
  <si>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</si>
  <si>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</si>
  <si>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</si>
  <si>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</si>
  <si>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</si>
  <si>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</si>
  <si>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</si>
  <si>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</si>
  <si>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</si>
  <si>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</si>
  <si>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</si>
  <si>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</si>
  <si>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</si>
  <si>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</si>
  <si>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</si>
  <si>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</si>
  <si>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</si>
  <si>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</si>
  <si>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</si>
  <si>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</si>
  <si>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</si>
  <si>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</si>
  <si>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</si>
  <si>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</si>
  <si>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</si>
  <si>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</si>
  <si>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</si>
  <si>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</si>
  <si>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</si>
  <si>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</si>
  <si>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</si>
  <si>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</si>
  <si>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</si>
  <si>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</si>
  <si>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</si>
  <si>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</si>
  <si>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</si>
  <si>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</si>
  <si>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</si>
  <si>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</si>
  <si>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</si>
  <si>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</si>
  <si>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</si>
  <si>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</si>
  <si>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</si>
  <si>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</si>
  <si>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</si>
  <si>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</si>
  <si>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</si>
  <si>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</si>
  <si>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</si>
  <si>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</si>
  <si>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</si>
  <si>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</si>
  <si>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</si>
  <si>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</si>
  <si>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</si>
  <si>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</si>
  <si>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</si>
  <si>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</si>
  <si>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</si>
  <si>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</si>
  <si>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</si>
  <si>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</si>
  <si>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</si>
  <si>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</si>
  <si>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</si>
  <si>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</si>
  <si>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</si>
  <si>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</si>
  <si>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</si>
  <si>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</si>
  <si>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</si>
  <si>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</si>
  <si>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</si>
  <si>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</si>
  <si>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</si>
  <si>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</si>
  <si>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</si>
  <si>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</si>
  <si>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</si>
  <si>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</si>
  <si>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</si>
  <si>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</si>
  <si>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</si>
  <si>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</si>
  <si>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</si>
  <si>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</si>
  <si>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</si>
  <si>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</si>
  <si>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</si>
  <si>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</si>
  <si>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</si>
  <si>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</si>
  <si>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</si>
  <si>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</si>
  <si>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</si>
  <si>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</si>
  <si>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</si>
  <si>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</si>
  <si>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</si>
  <si>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</si>
  <si>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</si>
  <si>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</si>
  <si>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</si>
  <si>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</si>
  <si>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</si>
  <si>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</si>
  <si>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</si>
  <si>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</si>
  <si>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</si>
  <si>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</si>
  <si>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</si>
  <si>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</si>
  <si>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</si>
  <si>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</si>
  <si>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</si>
  <si>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</si>
  <si>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</si>
  <si>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</si>
  <si>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</si>
  <si>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</si>
  <si>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</si>
  <si>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</si>
  <si>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</si>
  <si>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</si>
  <si>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</si>
  <si>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</si>
  <si>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</si>
  <si>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</si>
  <si>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</si>
  <si>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</si>
  <si>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</si>
  <si>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</si>
  <si>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</si>
  <si>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</si>
  <si>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</si>
  <si>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</si>
  <si>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</si>
  <si>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</si>
  <si>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</si>
  <si>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</si>
  <si>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</si>
  <si>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</si>
  <si>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</si>
  <si>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</si>
  <si>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</si>
  <si>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</si>
  <si>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</si>
  <si>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</si>
  <si>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</si>
  <si>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</si>
  <si>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</si>
  <si>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</si>
  <si>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</si>
  <si>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</si>
  <si>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</si>
  <si>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</si>
  <si>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</si>
  <si>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</si>
  <si>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</si>
  <si>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</si>
  <si>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</si>
  <si>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</si>
  <si>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</si>
  <si>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</si>
  <si>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</si>
  <si>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</si>
  <si>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</si>
  <si>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</si>
  <si>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</si>
  <si>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</si>
  <si>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</si>
  <si>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</si>
  <si>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</si>
  <si>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</si>
  <si>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</si>
  <si>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</si>
  <si>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</si>
  <si>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</si>
  <si>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</si>
  <si>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</si>
  <si>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</si>
  <si>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</si>
  <si>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</si>
  <si>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</si>
  <si>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</si>
  <si>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</si>
  <si>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</si>
  <si>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</si>
  <si>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</si>
  <si>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</si>
  <si>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</si>
  <si>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</si>
  <si>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</si>
  <si>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</si>
  <si>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</si>
  <si>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</si>
  <si>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</si>
  <si>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</si>
  <si>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</si>
  <si>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</si>
  <si>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</si>
  <si>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</si>
  <si>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</si>
  <si>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</si>
  <si>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</si>
  <si>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</si>
  <si>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</si>
  <si>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</si>
  <si>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</si>
  <si>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</si>
  <si>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</si>
  <si>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</si>
  <si>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</si>
  <si>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</si>
  <si>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</si>
  <si>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</si>
  <si>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</si>
  <si>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</si>
  <si>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</si>
  <si>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</si>
  <si>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</si>
  <si>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</si>
  <si>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</si>
  <si>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</si>
  <si>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</si>
  <si>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</si>
  <si>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</si>
  <si>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</si>
  <si>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</si>
  <si>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</si>
  <si>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</si>
  <si>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</si>
  <si>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</si>
  <si>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</si>
  <si>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</si>
  <si>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</si>
  <si>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</si>
  <si>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</si>
  <si>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</si>
  <si>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</si>
  <si>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</si>
  <si>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</si>
  <si>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</si>
  <si>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</si>
  <si>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</si>
  <si>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</si>
  <si>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</si>
  <si>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</si>
  <si>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</si>
  <si>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</si>
  <si>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</si>
  <si>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</si>
  <si>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</si>
  <si>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</si>
  <si>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</si>
  <si>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</si>
  <si>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</si>
  <si>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</si>
  <si>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</si>
  <si>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</si>
  <si>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</si>
  <si>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</si>
  <si>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</si>
  <si>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</si>
  <si>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</si>
  <si>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</si>
  <si>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</si>
  <si>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</si>
  <si>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</si>
  <si>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</si>
  <si>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</si>
  <si>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</si>
  <si>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</si>
  <si>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</si>
  <si>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</si>
  <si>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</si>
  <si>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</si>
  <si>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</si>
  <si>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</si>
  <si>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</si>
  <si>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</si>
  <si>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</si>
  <si>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</si>
  <si>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</si>
  <si>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</si>
  <si>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</si>
  <si>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</si>
  <si>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</si>
  <si>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</si>
  <si>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</si>
  <si>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</si>
  <si>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</si>
  <si>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</si>
  <si>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</si>
  <si>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</si>
  <si>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</si>
  <si>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</si>
  <si>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</si>
  <si>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</si>
  <si>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</si>
  <si>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</si>
  <si>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</si>
  <si>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</si>
  <si>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</si>
  <si>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</si>
  <si>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</si>
  <si>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</si>
  <si>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</si>
  <si>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</si>
  <si>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</si>
  <si>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</si>
  <si>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</si>
  <si>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</si>
  <si>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</si>
  <si>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</si>
  <si>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</si>
  <si>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</si>
  <si>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</si>
  <si>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</si>
  <si>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</si>
  <si>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</si>
  <si>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</si>
  <si>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</si>
  <si>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</si>
  <si>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</si>
  <si>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</si>
  <si>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</si>
  <si>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</si>
  <si>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</si>
  <si>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</si>
  <si>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</si>
  <si>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</si>
  <si>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</si>
  <si>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</si>
  <si>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</si>
  <si>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</si>
  <si>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</si>
  <si>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</si>
  <si>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</si>
  <si>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</si>
  <si>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</si>
  <si>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</si>
  <si>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</si>
  <si>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</si>
  <si>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</si>
  <si>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</si>
  <si>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</si>
  <si>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</si>
  <si>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</si>
  <si>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</si>
  <si>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</si>
  <si>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</si>
  <si>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</si>
  <si>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</si>
  <si>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</si>
  <si>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</si>
  <si>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</si>
  <si>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</si>
  <si>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</si>
  <si>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</si>
  <si>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</si>
  <si>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</si>
  <si>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</si>
  <si>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</si>
  <si>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</si>
  <si>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</si>
  <si>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</si>
  <si>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</si>
  <si>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</si>
  <si>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</si>
  <si>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</si>
  <si>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</si>
  <si>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</si>
  <si>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</si>
  <si>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</si>
  <si>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</si>
  <si>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</si>
  <si>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</si>
  <si>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</si>
  <si>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</si>
  <si>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</si>
  <si>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</si>
  <si>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</si>
  <si>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</si>
  <si>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</si>
  <si>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</si>
  <si>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</si>
  <si>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</si>
  <si>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</si>
  <si>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</si>
  <si>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</si>
  <si>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</si>
  <si>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</si>
  <si>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</si>
  <si>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</si>
  <si>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</si>
  <si>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</si>
  <si>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</si>
  <si>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</si>
  <si>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</si>
  <si>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</si>
  <si>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</si>
  <si>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</si>
  <si>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</si>
  <si>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</si>
  <si>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</si>
  <si>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</si>
  <si>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</si>
  <si>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</si>
  <si>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</si>
  <si>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</si>
  <si>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</si>
  <si>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</si>
  <si>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</si>
  <si>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</si>
  <si>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</si>
  <si>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</si>
  <si>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</si>
  <si>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</si>
  <si>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</si>
  <si>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</si>
  <si>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</si>
  <si>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</si>
  <si>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</si>
  <si>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</si>
  <si>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</si>
  <si>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</si>
  <si>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</si>
  <si>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</si>
  <si>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</si>
  <si>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</si>
  <si>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</si>
  <si>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</si>
  <si>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</si>
  <si>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</si>
  <si>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</si>
  <si>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</si>
  <si>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</si>
  <si>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</si>
  <si>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</si>
  <si>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</si>
  <si>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</si>
  <si>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</si>
  <si>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</si>
  <si>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</si>
  <si>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</si>
  <si>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</si>
  <si>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</si>
  <si>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</si>
  <si>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</si>
  <si>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</si>
  <si>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</si>
  <si>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</si>
  <si>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</si>
  <si>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</si>
  <si>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</si>
  <si>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</si>
  <si>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</si>
  <si>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</si>
  <si>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</si>
  <si>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</si>
  <si>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</si>
  <si>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</si>
  <si>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</si>
  <si>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</si>
  <si>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</si>
  <si>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</si>
  <si>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</si>
  <si>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</si>
  <si>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</si>
  <si>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</si>
  <si>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</si>
  <si>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</si>
  <si>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</si>
  <si>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</si>
  <si>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</si>
  <si>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</si>
  <si>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</si>
  <si>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</si>
  <si>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</si>
  <si>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</si>
  <si>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</si>
  <si>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</si>
  <si>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</si>
  <si>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</si>
  <si>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</si>
  <si>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</si>
  <si>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</si>
  <si>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</si>
  <si>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</si>
  <si>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</si>
  <si>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</si>
  <si>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</si>
  <si>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</si>
  <si>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</si>
  <si>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</si>
  <si>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</si>
  <si>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</si>
  <si>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</si>
  <si>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</si>
  <si>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</si>
  <si>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</si>
  <si>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</si>
  <si>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</si>
  <si>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</si>
  <si>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</si>
  <si>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</si>
  <si>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</si>
  <si>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</si>
  <si>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</si>
  <si>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</si>
  <si>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</si>
  <si>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</si>
  <si>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</si>
  <si>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</si>
  <si>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</si>
  <si>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</si>
  <si>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</si>
  <si>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</si>
  <si>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</si>
  <si>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</si>
  <si>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</si>
  <si>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</si>
  <si>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</si>
  <si>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</si>
  <si>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</si>
  <si>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</si>
  <si>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</si>
  <si>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</si>
  <si>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</si>
  <si>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</si>
  <si>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</si>
  <si>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</si>
  <si>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</si>
  <si>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</si>
  <si>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</si>
  <si>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</si>
  <si>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</si>
  <si>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</si>
  <si>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</si>
  <si>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</si>
  <si>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</si>
  <si>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</si>
  <si>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</si>
  <si>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</si>
  <si>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</si>
  <si>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</si>
  <si>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</si>
  <si>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</si>
  <si>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</si>
  <si>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</si>
  <si>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</si>
  <si>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</si>
  <si>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</si>
  <si>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</si>
  <si>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</si>
  <si>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</si>
  <si>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</si>
  <si>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</si>
  <si>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</si>
  <si>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</si>
  <si>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</si>
  <si>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</si>
  <si>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</si>
  <si>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</si>
  <si>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</si>
  <si>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</si>
  <si>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</si>
  <si>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</si>
  <si>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</si>
  <si>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</si>
  <si>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</si>
  <si>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</si>
  <si>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</si>
  <si>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</si>
  <si>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</si>
  <si>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</si>
  <si>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</si>
  <si>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</si>
  <si>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</si>
  <si>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</si>
  <si>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</si>
  <si>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</si>
  <si>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</si>
  <si>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</si>
  <si>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</si>
  <si>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</si>
  <si>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</si>
  <si>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</si>
  <si>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</si>
  <si>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</si>
  <si>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</si>
  <si>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</si>
  <si>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</si>
  <si>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</si>
  <si>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</si>
  <si>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</si>
  <si>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</si>
  <si>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</si>
  <si>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</si>
  <si>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</si>
  <si>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</si>
  <si>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</si>
  <si>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</si>
  <si>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</si>
  <si>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</si>
  <si>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</si>
  <si>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</si>
  <si>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</si>
  <si>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</si>
  <si>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</si>
  <si>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</si>
  <si>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</si>
  <si>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</si>
  <si>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</si>
  <si>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</si>
  <si>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</si>
  <si>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</si>
  <si>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</si>
  <si>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</si>
  <si>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</si>
  <si>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</si>
  <si>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</si>
  <si>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</si>
  <si>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</si>
  <si>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</si>
  <si>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</si>
  <si>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</si>
  <si>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</si>
  <si>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</si>
  <si>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</si>
  <si>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</si>
  <si>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</si>
  <si>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</si>
  <si>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</si>
  <si>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</si>
  <si>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</si>
  <si>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</si>
  <si>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</si>
  <si>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</si>
  <si>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</si>
  <si>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</si>
  <si>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</si>
  <si>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</si>
  <si>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</si>
  <si>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</si>
  <si>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</si>
  <si>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</si>
  <si>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</si>
  <si>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</si>
  <si>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</si>
  <si>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</si>
  <si>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</si>
  <si>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</si>
  <si>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</si>
  <si>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</si>
  <si>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</si>
  <si>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</si>
  <si>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</si>
  <si>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</si>
  <si>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</si>
  <si>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</si>
  <si>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</si>
  <si>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</si>
  <si>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</si>
  <si>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</si>
  <si>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</si>
  <si>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</si>
  <si>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</si>
  <si>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</si>
  <si>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</si>
  <si>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</si>
  <si>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</si>
  <si>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</si>
  <si>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</si>
  <si>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</si>
  <si>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</si>
  <si>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</si>
  <si>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</si>
  <si>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</si>
  <si>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</si>
  <si>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</si>
  <si>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</si>
  <si>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</si>
  <si>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</si>
  <si>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</si>
  <si>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</si>
  <si>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</si>
  <si>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</si>
  <si>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</si>
  <si>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</si>
  <si>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</si>
  <si>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</si>
  <si>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</si>
  <si>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</si>
  <si>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</si>
  <si>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</si>
  <si>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</si>
  <si>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</si>
  <si>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</si>
  <si>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</si>
  <si>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</si>
  <si>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</si>
  <si>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</si>
  <si>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</si>
  <si>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</si>
  <si>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</si>
  <si>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</si>
  <si>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</si>
  <si>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</si>
  <si>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</si>
  <si>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</si>
  <si>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</si>
  <si>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</si>
  <si>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</si>
  <si>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</si>
  <si>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</si>
  <si>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</si>
  <si>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</si>
  <si>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</si>
  <si>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</si>
  <si>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</si>
  <si>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</si>
  <si>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</si>
  <si>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</si>
  <si>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</si>
  <si>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</si>
  <si>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</si>
  <si>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</si>
  <si>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</si>
  <si>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</si>
  <si>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</si>
  <si>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</si>
  <si>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</si>
  <si>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</si>
  <si>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</si>
  <si>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</si>
  <si>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</si>
  <si>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</si>
  <si>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</si>
  <si>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</si>
  <si>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</si>
  <si>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</si>
  <si>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</si>
  <si>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</si>
  <si>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</si>
  <si>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</si>
  <si>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</si>
  <si>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</si>
  <si>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</si>
  <si>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</si>
  <si>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</si>
  <si>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</si>
  <si>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</si>
  <si>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</si>
  <si>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</si>
  <si>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</si>
  <si>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</si>
  <si>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</si>
  <si>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</si>
  <si>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</si>
  <si>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</si>
  <si>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</si>
  <si>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</si>
  <si>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</si>
  <si>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</si>
  <si>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</si>
  <si>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</si>
  <si>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</si>
  <si>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</si>
  <si>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</si>
  <si>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</si>
  <si>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</si>
  <si>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</si>
  <si>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</si>
  <si>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</si>
  <si>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</si>
  <si>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</si>
  <si>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</si>
  <si>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</si>
  <si>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</si>
  <si>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</si>
  <si>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</si>
  <si>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</si>
  <si>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</si>
  <si>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</si>
  <si>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</si>
  <si>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</si>
  <si>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</si>
  <si>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</si>
  <si>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</si>
  <si>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</si>
  <si>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</si>
  <si>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</si>
  <si>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</si>
  <si>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</si>
  <si>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</si>
  <si>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</si>
  <si>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</si>
  <si>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</si>
  <si>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</si>
  <si>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</si>
  <si>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</si>
  <si>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</si>
  <si>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</si>
  <si>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</si>
  <si>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</si>
  <si>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</si>
  <si>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</si>
  <si>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</si>
  <si>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</si>
  <si>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</si>
  <si>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</si>
  <si>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</si>
  <si>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</si>
  <si>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</si>
  <si>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</si>
  <si>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</si>
  <si>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</si>
  <si>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</si>
  <si>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</si>
  <si>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</si>
  <si>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</si>
  <si>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</si>
  <si>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</si>
  <si>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</si>
  <si>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</si>
  <si>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</si>
  <si>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</si>
  <si>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</si>
  <si>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</si>
  <si>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</si>
  <si>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</si>
  <si>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</si>
  <si>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</si>
  <si>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</si>
  <si>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</si>
  <si>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</si>
  <si>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</si>
  <si>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</si>
  <si>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</si>
  <si>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</si>
  <si>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</si>
  <si>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</si>
  <si>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</si>
  <si>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</si>
  <si>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</si>
  <si>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</si>
  <si>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</si>
  <si>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</si>
  <si>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</si>
  <si>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</si>
  <si>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</si>
  <si>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</si>
  <si>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</si>
  <si>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</si>
  <si>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</si>
  <si>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</si>
  <si>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</si>
  <si>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</si>
  <si>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</si>
  <si>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</si>
  <si>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</si>
  <si>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</si>
  <si>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</si>
  <si>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</si>
  <si>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</si>
  <si>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</si>
  <si>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</si>
  <si>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</si>
  <si>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</si>
  <si>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</si>
  <si>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</si>
  <si>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</si>
  <si>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</si>
  <si>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</si>
  <si>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</si>
  <si>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</si>
  <si>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</si>
  <si>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</si>
  <si>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</si>
  <si>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</si>
  <si>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</si>
  <si>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</si>
  <si>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</si>
  <si>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</si>
  <si>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</si>
  <si>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</si>
  <si>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</si>
  <si>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</si>
  <si>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</si>
  <si>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</si>
  <si>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</si>
  <si>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</si>
  <si>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</si>
  <si>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</si>
  <si>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</si>
  <si>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</si>
  <si>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</si>
  <si>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</si>
  <si>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</si>
  <si>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</si>
  <si>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</si>
  <si>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</si>
  <si>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</si>
  <si>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</si>
  <si>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</si>
  <si>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</si>
  <si>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</si>
  <si>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</si>
  <si>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</si>
  <si>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</si>
  <si>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</si>
  <si>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</si>
  <si>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</si>
  <si>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</si>
  <si>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</si>
  <si>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</si>
  <si>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</si>
  <si>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</si>
  <si>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</si>
  <si>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</si>
  <si>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</si>
  <si>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</si>
  <si>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</si>
  <si>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</si>
  <si>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</si>
  <si>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</si>
  <si>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</si>
  <si>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</si>
  <si>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</si>
  <si>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</si>
  <si>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</si>
  <si>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</si>
  <si>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</si>
  <si>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</si>
  <si>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</si>
  <si>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</si>
  <si>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</si>
  <si>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</si>
  <si>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</si>
  <si>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</si>
  <si>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</si>
  <si>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</si>
  <si>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</si>
  <si>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</si>
  <si>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</si>
  <si>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</si>
  <si>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</si>
  <si>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</si>
  <si>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</si>
  <si>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</si>
  <si>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</si>
  <si>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</si>
  <si>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</si>
  <si>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</si>
  <si>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</si>
  <si>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</si>
  <si>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</si>
  <si>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</si>
  <si>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</si>
  <si>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</si>
  <si>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</si>
  <si>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</si>
  <si>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</si>
  <si>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</si>
  <si>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</si>
  <si>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</si>
  <si>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</si>
  <si>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</si>
  <si>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</si>
  <si>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</si>
  <si>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</si>
  <si>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</si>
  <si>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</si>
  <si>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</si>
  <si>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</si>
  <si>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</si>
  <si>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</si>
  <si>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</si>
  <si>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</si>
  <si>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</si>
  <si>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</si>
  <si>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</si>
  <si>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</si>
  <si>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</si>
  <si>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</si>
  <si>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</si>
  <si>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</si>
  <si>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</si>
  <si>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</si>
  <si>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</si>
  <si>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</si>
  <si>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</si>
  <si>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</si>
  <si>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</si>
  <si>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</si>
  <si>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</si>
  <si>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</si>
  <si>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</si>
  <si>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</si>
  <si>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</si>
  <si>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</si>
  <si>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</si>
  <si>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</si>
  <si>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</si>
  <si>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</si>
  <si>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</si>
  <si>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</si>
  <si>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</si>
  <si>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</si>
  <si>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</si>
  <si>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</si>
  <si>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</si>
  <si>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</si>
  <si>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</si>
  <si>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</si>
  <si>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</si>
  <si>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</si>
  <si>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</si>
  <si>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</si>
  <si>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</si>
  <si>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</si>
  <si>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</si>
  <si>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</si>
  <si>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</si>
  <si>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</si>
  <si>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</si>
  <si>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</si>
  <si>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</si>
  <si>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</si>
  <si>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</si>
  <si>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</si>
  <si>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</si>
  <si>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</si>
  <si>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</si>
  <si>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</si>
  <si>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</si>
  <si>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</si>
  <si>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</si>
  <si>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</si>
  <si>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</si>
  <si>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</si>
  <si>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</si>
  <si>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</si>
  <si>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</si>
  <si>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</si>
  <si>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</si>
  <si>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</si>
  <si>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</si>
  <si>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</si>
  <si>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</si>
  <si>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</si>
  <si>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</si>
  <si>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</si>
  <si>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</si>
  <si>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</si>
  <si>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</si>
  <si>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</si>
  <si>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</si>
  <si>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</si>
  <si>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</si>
  <si>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</si>
  <si>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</si>
  <si>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</si>
  <si>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</si>
  <si>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</si>
  <si>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</si>
  <si>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</si>
  <si>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</si>
  <si>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</si>
  <si>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</si>
  <si>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</si>
  <si>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</si>
  <si>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</si>
  <si>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</si>
  <si>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</si>
  <si>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</si>
  <si>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</si>
  <si>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</si>
  <si>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</si>
  <si>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</si>
  <si>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</si>
  <si>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</si>
  <si>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</si>
  <si>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</si>
  <si>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</si>
  <si>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</si>
  <si>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</si>
  <si>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</si>
  <si>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</si>
  <si>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</si>
  <si>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</si>
  <si>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</si>
  <si>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</si>
  <si>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</si>
  <si>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</si>
  <si>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</si>
  <si>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</si>
  <si>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</si>
  <si>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</si>
  <si>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</si>
  <si>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</si>
  <si>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</si>
  <si>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</si>
  <si>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</si>
  <si>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</si>
  <si>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</si>
  <si>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</si>
  <si>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</si>
  <si>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</si>
  <si>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</si>
  <si>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</si>
  <si>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</si>
  <si>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</si>
  <si>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</si>
  <si>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</si>
  <si>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</si>
  <si>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</si>
  <si>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</si>
  <si>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</si>
  <si>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</si>
  <si>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</si>
  <si>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</si>
  <si>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</si>
  <si>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</si>
  <si>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</si>
  <si>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</si>
  <si>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</si>
  <si>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</si>
  <si>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</si>
  <si>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</si>
  <si>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</si>
  <si>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</si>
  <si>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</si>
  <si>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</si>
  <si>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</si>
  <si>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</si>
  <si>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</si>
  <si>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</si>
  <si>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</si>
  <si>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</si>
  <si>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</si>
  <si>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</si>
  <si>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</si>
  <si>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</si>
  <si>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</si>
  <si>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</si>
  <si>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</si>
  <si>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</si>
  <si>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</si>
  <si>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</si>
  <si>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</si>
  <si>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</si>
  <si>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</si>
  <si>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</si>
  <si>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</si>
  <si>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</si>
  <si>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</si>
  <si>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</si>
  <si>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</si>
  <si>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</si>
  <si>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</si>
  <si>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</si>
  <si>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</si>
  <si>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</si>
  <si>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</si>
  <si>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</si>
  <si>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</si>
  <si>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</si>
  <si>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</si>
  <si>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</si>
  <si>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</si>
  <si>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</si>
  <si>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</si>
  <si>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</si>
  <si>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</si>
  <si>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</si>
  <si>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</si>
  <si>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</si>
  <si>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</si>
  <si>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</si>
  <si>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</si>
  <si>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</si>
  <si>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</si>
  <si>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</si>
  <si>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</si>
  <si>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</si>
  <si>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</si>
  <si>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</si>
  <si>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</si>
  <si>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</si>
  <si>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</si>
  <si>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</si>
  <si>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</si>
  <si>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</si>
  <si>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</si>
  <si>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</si>
  <si>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</si>
  <si>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</si>
  <si>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</si>
  <si>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</si>
  <si>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</si>
  <si>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</si>
  <si>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</si>
  <si>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</si>
  <si>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</si>
  <si>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</si>
  <si>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</si>
  <si>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</si>
  <si>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</si>
  <si>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</si>
  <si>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</si>
  <si>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</si>
  <si>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</si>
  <si>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</si>
  <si>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</si>
  <si>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</si>
  <si>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</si>
  <si>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</si>
  <si>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</si>
  <si>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</si>
  <si>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</si>
  <si>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</si>
  <si>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</si>
  <si>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</si>
  <si>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</si>
  <si>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</si>
  <si>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</si>
  <si>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</si>
  <si>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</si>
  <si>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</si>
  <si>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</si>
  <si>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</si>
  <si>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</si>
  <si>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</si>
  <si>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</si>
  <si>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</si>
  <si>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</si>
  <si>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</si>
  <si>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</si>
  <si>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</si>
  <si>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</si>
  <si>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</si>
  <si>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</si>
  <si>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</si>
  <si>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</si>
  <si>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</si>
  <si>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</si>
  <si>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</si>
  <si>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</si>
  <si>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</si>
  <si>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</si>
  <si>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</si>
  <si>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</si>
  <si>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</si>
  <si>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</si>
  <si>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</si>
  <si>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</si>
  <si>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</si>
  <si>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</si>
  <si>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</si>
  <si>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</si>
  <si>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</si>
  <si>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</si>
  <si>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</si>
  <si>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</si>
  <si>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</si>
  <si>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</si>
  <si>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</si>
  <si>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</si>
  <si>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</si>
  <si>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</si>
  <si>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</si>
  <si>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</si>
  <si>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</si>
  <si>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</si>
  <si>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</si>
  <si>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</si>
  <si>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</si>
  <si>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</si>
  <si>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</si>
  <si>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</si>
  <si>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</si>
  <si>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</si>
  <si>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</si>
  <si>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</si>
  <si>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</si>
  <si>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</si>
  <si>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</si>
  <si>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</si>
  <si>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</si>
  <si>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</si>
  <si>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</si>
  <si>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</si>
  <si>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</si>
  <si>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</si>
  <si>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</si>
  <si>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</si>
  <si>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</si>
  <si>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</si>
  <si>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</si>
  <si>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</si>
  <si>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</si>
  <si>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</si>
  <si>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</si>
  <si>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</si>
  <si>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</si>
  <si>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</si>
  <si>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</si>
  <si>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</si>
  <si>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</si>
  <si>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</si>
  <si>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</si>
  <si>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</si>
  <si>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</si>
  <si>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</si>
  <si>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</si>
  <si>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</si>
  <si>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</si>
  <si>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</si>
  <si>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</si>
  <si>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</si>
  <si>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</si>
  <si>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</si>
  <si>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</si>
  <si>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</si>
  <si>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</si>
  <si>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</si>
  <si>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</si>
  <si>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</si>
  <si>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</si>
  <si>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</si>
  <si>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</si>
  <si>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</si>
  <si>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</si>
  <si>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</si>
  <si>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</si>
  <si>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</si>
  <si>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</si>
  <si>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</si>
  <si>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</si>
  <si>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</si>
  <si>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</si>
  <si>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</si>
  <si>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</si>
  <si>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</si>
  <si>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</si>
  <si>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</si>
  <si>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</si>
  <si>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</si>
  <si>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</si>
  <si>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</si>
  <si>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</si>
  <si>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</si>
  <si>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</si>
  <si>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</si>
  <si>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</si>
  <si>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</si>
  <si>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</si>
  <si>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</si>
  <si>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</si>
  <si>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</si>
  <si>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</si>
  <si>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</si>
  <si>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</si>
  <si>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</si>
  <si>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</si>
  <si>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</si>
  <si>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</si>
  <si>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</si>
  <si>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</si>
  <si>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</si>
  <si>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</si>
  <si>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</si>
  <si>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</si>
  <si>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</si>
  <si>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</si>
  <si>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</si>
  <si>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</si>
  <si>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</si>
  <si>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</si>
  <si>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</si>
  <si>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</si>
  <si>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</si>
  <si>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</si>
  <si>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</si>
  <si>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</si>
  <si>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</si>
  <si>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</si>
  <si>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</si>
  <si>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</si>
  <si>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</si>
  <si>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</si>
  <si>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</si>
  <si>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</si>
  <si>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</si>
  <si>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</si>
  <si>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</si>
  <si>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</si>
  <si>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</si>
  <si>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</si>
  <si>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</si>
  <si>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</si>
  <si>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</si>
  <si>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</si>
  <si>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</si>
  <si>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</si>
  <si>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</si>
  <si>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</si>
  <si>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</si>
  <si>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</si>
  <si>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</si>
  <si>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</si>
  <si>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</si>
  <si>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</si>
  <si>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</si>
  <si>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</si>
  <si>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</si>
  <si>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</si>
  <si>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</si>
  <si>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</si>
  <si>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</si>
  <si>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</si>
  <si>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</si>
  <si>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</si>
  <si>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</si>
  <si>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</si>
  <si>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</si>
  <si>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</si>
  <si>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</si>
  <si>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</si>
  <si>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</si>
  <si>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</si>
  <si>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</si>
  <si>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</si>
  <si>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</si>
  <si>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</si>
  <si>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</si>
  <si>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</si>
  <si>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</si>
  <si>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</si>
  <si>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</si>
  <si>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</si>
  <si>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</si>
  <si>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</si>
  <si>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</si>
  <si>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</si>
  <si>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</si>
  <si>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</si>
  <si>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</si>
  <si>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</si>
  <si>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</si>
  <si>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</si>
  <si>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</si>
  <si>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</si>
  <si>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</si>
  <si>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</si>
  <si>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</si>
  <si>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</si>
  <si>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</si>
  <si>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</si>
  <si>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</si>
  <si>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</si>
  <si>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</si>
  <si>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</si>
  <si>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</si>
  <si>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</si>
  <si>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</si>
  <si>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</si>
  <si>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</si>
  <si>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</si>
  <si>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</si>
  <si>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</si>
  <si>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</si>
  <si>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</si>
  <si>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</si>
  <si>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</si>
  <si>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</si>
  <si>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</si>
  <si>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</si>
  <si>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</si>
  <si>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</si>
  <si>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</si>
  <si>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</si>
  <si>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</si>
  <si>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</si>
  <si>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</si>
  <si>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</si>
  <si>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</si>
  <si>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</si>
  <si>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</si>
  <si>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</si>
  <si>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</si>
  <si>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</si>
  <si>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</si>
  <si>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</si>
  <si>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</si>
  <si>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</si>
  <si>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</si>
  <si>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</si>
  <si>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</si>
  <si>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</si>
  <si>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</si>
  <si>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</si>
  <si>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</si>
  <si>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</si>
  <si>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</si>
  <si>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</si>
  <si>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</si>
  <si>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</si>
  <si>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</si>
  <si>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</si>
  <si>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</si>
  <si>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</si>
  <si>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</si>
  <si>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</si>
  <si>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</si>
  <si>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</si>
  <si>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</si>
  <si>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</si>
  <si>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</si>
  <si>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</si>
  <si>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</si>
  <si>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</si>
  <si>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</si>
  <si>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</si>
  <si>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</si>
  <si>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</si>
  <si>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</si>
  <si>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</si>
  <si>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</si>
  <si>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</si>
  <si>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</si>
  <si>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</si>
  <si>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</si>
  <si>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</si>
  <si>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</si>
  <si>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</si>
  <si>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</si>
  <si>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</si>
  <si>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</si>
  <si>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</si>
  <si>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</si>
  <si>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</si>
  <si>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</si>
  <si>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</si>
  <si>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</si>
  <si>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</si>
  <si>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</si>
  <si>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</si>
  <si>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</si>
  <si>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</si>
  <si>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</si>
  <si>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</si>
  <si>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</si>
  <si>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</si>
  <si>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</si>
  <si>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</si>
  <si>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</si>
  <si>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</si>
  <si>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</si>
  <si>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</si>
  <si>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</si>
  <si>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</si>
  <si>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</si>
  <si>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</si>
  <si>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</si>
  <si>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</si>
  <si>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</si>
  <si>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</si>
  <si>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</si>
  <si>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</si>
  <si>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</si>
  <si>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</si>
  <si>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</si>
  <si>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</si>
  <si>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</si>
  <si>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</si>
  <si>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</si>
  <si>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</si>
  <si>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</si>
  <si>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</si>
  <si>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</si>
  <si>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</si>
  <si>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</si>
  <si>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</si>
  <si>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</si>
  <si>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</si>
  <si>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</si>
  <si>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</si>
  <si>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</si>
  <si>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</si>
  <si>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</si>
  <si>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</si>
  <si>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</si>
  <si>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</si>
  <si>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</si>
  <si>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</si>
  <si>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</si>
  <si>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</si>
  <si>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</si>
  <si>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</si>
  <si>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</si>
  <si>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</si>
  <si>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</si>
  <si>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</si>
  <si>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</si>
  <si>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</si>
  <si>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</si>
  <si>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</si>
  <si>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</si>
  <si>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</si>
  <si>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</si>
  <si>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</si>
  <si>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</si>
  <si>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</si>
  <si>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</si>
  <si>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</si>
  <si>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</si>
  <si>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</si>
  <si>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</si>
  <si>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</si>
  <si>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</si>
  <si>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</si>
  <si>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</si>
  <si>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</si>
  <si>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</si>
  <si>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</si>
  <si>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</si>
  <si>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</si>
  <si>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</si>
  <si>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</si>
  <si>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</si>
  <si>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</si>
  <si>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</si>
  <si>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</si>
  <si>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</si>
  <si>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</si>
  <si>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</si>
  <si>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</si>
  <si>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</si>
  <si>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</si>
  <si>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</si>
  <si>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</si>
  <si>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</si>
  <si>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</si>
  <si>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</si>
  <si>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</si>
  <si>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</si>
  <si>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</si>
  <si>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</si>
  <si>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</si>
  <si>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</si>
  <si>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</si>
  <si>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</si>
  <si>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</si>
  <si>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</si>
  <si>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</si>
  <si>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</si>
  <si>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</si>
  <si>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</si>
  <si>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</si>
  <si>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</si>
  <si>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</si>
  <si>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</si>
  <si>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</si>
  <si>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</si>
  <si>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</si>
  <si>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</si>
  <si>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</si>
  <si>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</si>
  <si>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</si>
  <si>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</si>
  <si>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</si>
  <si>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</si>
  <si>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</si>
  <si>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</si>
  <si>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</si>
  <si>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</si>
  <si>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</si>
  <si>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</si>
  <si>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</si>
  <si>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</si>
  <si>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</si>
  <si>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</si>
  <si>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</si>
  <si>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</si>
  <si>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</si>
  <si>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</si>
  <si>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</si>
  <si>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</si>
  <si>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</si>
  <si>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</si>
  <si>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</si>
  <si>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</si>
  <si>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</si>
  <si>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</si>
  <si>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</si>
  <si>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</si>
  <si>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</si>
  <si>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</si>
  <si>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</si>
  <si>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</si>
  <si>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</si>
  <si>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</si>
  <si>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</si>
  <si>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</si>
  <si>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</si>
  <si>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</si>
  <si>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</si>
  <si>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</si>
  <si>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</si>
  <si>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</si>
  <si>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</si>
  <si>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</si>
  <si>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</si>
  <si>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</si>
  <si>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</si>
  <si>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</si>
  <si>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</si>
  <si>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</si>
  <si>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</si>
  <si>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</si>
  <si>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</si>
  <si>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</si>
  <si>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</si>
  <si>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</si>
  <si>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</si>
  <si>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</si>
  <si>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</si>
  <si>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</si>
  <si>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</si>
  <si>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</si>
  <si>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</si>
  <si>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</si>
  <si>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</si>
  <si>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</si>
  <si>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</si>
  <si>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</si>
  <si>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</si>
  <si>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</si>
  <si>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</si>
  <si>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</si>
  <si>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</si>
  <si>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</si>
  <si>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</si>
  <si>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</si>
  <si>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</si>
  <si>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</si>
  <si>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</si>
  <si>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</si>
  <si>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</si>
  <si>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</si>
  <si>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</si>
  <si>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</si>
  <si>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</si>
  <si>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</si>
  <si>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</si>
  <si>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</si>
  <si>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</si>
  <si>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</si>
  <si>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</si>
  <si>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</si>
  <si>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</si>
  <si>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</si>
  <si>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</si>
  <si>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</si>
  <si>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</si>
  <si>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</si>
  <si>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</si>
  <si>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</si>
  <si>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</si>
  <si>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</si>
  <si>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</si>
  <si>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</si>
  <si>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</si>
  <si>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</si>
  <si>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</si>
  <si>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</si>
  <si>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</si>
  <si>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</si>
  <si>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</si>
  <si>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</si>
  <si>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</si>
  <si>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</si>
  <si>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</si>
  <si>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</si>
  <si>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</si>
  <si>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</si>
  <si>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</si>
  <si>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</si>
  <si>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</si>
  <si>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</si>
  <si>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</si>
  <si>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</si>
  <si>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</si>
  <si>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</si>
  <si>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</si>
  <si>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</si>
  <si>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</si>
  <si>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</si>
  <si>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</si>
  <si>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</si>
  <si>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</si>
  <si>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</si>
  <si>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</si>
  <si>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</si>
  <si>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</si>
  <si>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</si>
  <si>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</si>
  <si>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</si>
  <si>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</si>
  <si>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</si>
  <si>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</si>
  <si>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</si>
  <si>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</si>
  <si>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</si>
  <si>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</si>
  <si>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</si>
  <si>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</si>
  <si>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</si>
  <si>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</si>
  <si>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</si>
  <si>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</si>
  <si>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</si>
  <si>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</si>
  <si>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</si>
  <si>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</si>
  <si>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</si>
  <si>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</si>
  <si>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</si>
  <si>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</si>
  <si>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</si>
  <si>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</si>
  <si>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</si>
  <si>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</si>
  <si>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</si>
  <si>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</si>
  <si>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</si>
  <si>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</si>
  <si>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</si>
  <si>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</si>
  <si>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</si>
  <si>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</si>
  <si>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</si>
  <si>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</si>
  <si>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</si>
  <si>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</si>
  <si>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</si>
  <si>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</si>
  <si>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</si>
  <si>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</si>
  <si>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</si>
  <si>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</si>
  <si>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</si>
  <si>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</si>
  <si>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</si>
  <si>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</si>
  <si>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</si>
  <si>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</si>
  <si>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</si>
  <si>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</si>
  <si>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</si>
  <si>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</si>
  <si>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</si>
  <si>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</si>
  <si>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</si>
  <si>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</si>
  <si>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</si>
  <si>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</si>
  <si>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</si>
  <si>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</si>
  <si>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</si>
  <si>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</si>
  <si>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</si>
  <si>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</si>
  <si>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</si>
  <si>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</si>
  <si>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</si>
  <si>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</si>
  <si>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</si>
  <si>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</si>
  <si>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</si>
  <si>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</si>
  <si>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</si>
  <si>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</si>
  <si>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</si>
  <si>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</si>
  <si>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</si>
  <si>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</si>
  <si>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</si>
  <si>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</si>
  <si>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</si>
  <si>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</si>
  <si>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</si>
  <si>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</si>
  <si>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</si>
  <si>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</si>
  <si>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</si>
  <si>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</si>
  <si>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</si>
  <si>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</si>
  <si>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</si>
  <si>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</si>
  <si>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</si>
  <si>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</si>
  <si>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</si>
  <si>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</si>
  <si>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</si>
  <si>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</si>
  <si>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</si>
  <si>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</si>
  <si>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</si>
  <si>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</si>
  <si>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</si>
  <si>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</si>
  <si>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</si>
  <si>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</si>
  <si>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</si>
  <si>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</si>
  <si>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</si>
  <si>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</si>
  <si>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</si>
  <si>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</si>
  <si>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</si>
  <si>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</si>
  <si>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</si>
  <si>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</si>
  <si>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</si>
  <si>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</si>
  <si>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</si>
  <si>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</si>
  <si>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</si>
  <si>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</si>
  <si>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</si>
  <si>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</si>
  <si>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</si>
  <si>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</si>
  <si>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</si>
  <si>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</si>
  <si>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</si>
  <si>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</si>
  <si>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</si>
  <si>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</si>
  <si>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</si>
  <si>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</si>
  <si>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</si>
  <si>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</si>
  <si>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</si>
  <si>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</si>
  <si>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</si>
  <si>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</si>
  <si>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</si>
  <si>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</si>
  <si>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</si>
  <si>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</si>
  <si>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</si>
  <si>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</si>
  <si>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</si>
  <si>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</si>
  <si>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</si>
  <si>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</si>
  <si>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</si>
  <si>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</si>
  <si>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</si>
  <si>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</si>
  <si>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</si>
  <si>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</si>
  <si>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</si>
  <si>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</si>
  <si>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</si>
  <si>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</si>
  <si>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</si>
  <si>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</si>
  <si>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</si>
  <si>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</si>
  <si>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</si>
  <si>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</si>
  <si>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</si>
  <si>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</si>
  <si>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</si>
  <si>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</si>
  <si>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</si>
  <si>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</si>
  <si>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</si>
  <si>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</si>
  <si>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</si>
  <si>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</si>
  <si>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</si>
  <si>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</si>
  <si>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</si>
  <si>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</si>
  <si>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</si>
  <si>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</si>
  <si>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</si>
  <si>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</si>
  <si>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</si>
  <si>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</si>
  <si>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</si>
  <si>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</si>
  <si>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</si>
  <si>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</si>
  <si>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</si>
  <si>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</si>
  <si>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</si>
  <si>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</si>
  <si>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</si>
  <si>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</si>
  <si>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</si>
  <si>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</si>
  <si>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</si>
  <si>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</si>
  <si>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</si>
  <si>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</si>
  <si>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</si>
  <si>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</si>
  <si>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</si>
  <si>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</si>
  <si>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</si>
  <si>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</si>
  <si>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</si>
  <si>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</si>
  <si>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</si>
  <si>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</si>
  <si>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</si>
  <si>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</si>
  <si>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</si>
  <si>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</si>
  <si>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</si>
  <si>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</si>
  <si>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</si>
  <si>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</si>
  <si>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</si>
  <si>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</si>
  <si>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</si>
  <si>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</si>
  <si>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</si>
  <si>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</si>
  <si>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</si>
  <si>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</si>
  <si>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</si>
  <si>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</si>
  <si>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</si>
  <si>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</si>
  <si>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</si>
  <si>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</si>
  <si>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</si>
  <si>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</si>
  <si>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</si>
  <si>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</si>
  <si>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</si>
  <si>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</si>
  <si>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</si>
  <si>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</si>
  <si>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</si>
  <si>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</si>
  <si>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</si>
  <si>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</si>
  <si>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</si>
  <si>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</si>
  <si>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</si>
  <si>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</si>
  <si>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</si>
  <si>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</si>
  <si>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</si>
  <si>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</si>
  <si>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</si>
  <si>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</si>
  <si>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</si>
  <si>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</si>
  <si>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</si>
  <si>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</si>
  <si>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</si>
  <si>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</si>
  <si>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</si>
  <si>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</si>
  <si>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</si>
  <si>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</si>
  <si>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</si>
  <si>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</si>
  <si>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</si>
  <si>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</si>
  <si>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</si>
  <si>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</si>
  <si>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</si>
  <si>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</si>
  <si>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</si>
  <si>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</si>
  <si>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</si>
  <si>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</si>
  <si>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</si>
  <si>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</si>
  <si>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</si>
  <si>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</si>
  <si>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</si>
  <si>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</si>
  <si>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</si>
  <si>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</si>
  <si>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</si>
  <si>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</si>
  <si>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</si>
  <si>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</si>
  <si>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</si>
  <si>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</si>
  <si>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</si>
  <si>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</si>
  <si>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</si>
  <si>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</si>
  <si>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</si>
  <si>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</si>
  <si>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</si>
  <si>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</si>
  <si>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</si>
  <si>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</si>
  <si>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</si>
  <si>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</si>
  <si>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</si>
  <si>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</si>
  <si>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</si>
  <si>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</si>
  <si>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</si>
  <si>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</si>
  <si>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</si>
  <si>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</si>
  <si>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</si>
  <si>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</si>
  <si>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</si>
  <si>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</si>
  <si>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</si>
  <si>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</si>
  <si>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</si>
  <si>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</si>
  <si>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</si>
  <si>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</si>
  <si>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</si>
  <si>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</si>
  <si>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</si>
  <si>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</si>
  <si>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</si>
  <si>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</si>
  <si>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</si>
  <si>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</si>
  <si>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</si>
  <si>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</si>
  <si>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</si>
  <si>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</si>
  <si>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</si>
  <si>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</si>
  <si>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</si>
  <si>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</si>
  <si>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</si>
  <si>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</si>
  <si>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</si>
  <si>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</si>
  <si>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</si>
  <si>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</si>
  <si>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</si>
  <si>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</si>
  <si>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</si>
  <si>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</si>
  <si>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</si>
  <si>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</si>
  <si>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</si>
  <si>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</si>
  <si>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</si>
  <si>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</si>
  <si>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</si>
  <si>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</si>
  <si>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</si>
  <si>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</si>
  <si>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</si>
  <si>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</si>
  <si>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</si>
  <si>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</si>
  <si>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</si>
  <si>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</si>
  <si>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</si>
  <si>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</si>
  <si>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</si>
  <si>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</si>
  <si>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</si>
  <si>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</si>
  <si>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</si>
  <si>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</si>
  <si>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</si>
  <si>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</si>
  <si>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</si>
  <si>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</si>
  <si>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</si>
  <si>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</si>
  <si>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</si>
  <si>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</si>
  <si>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</si>
  <si>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</si>
  <si>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</si>
  <si>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</si>
  <si>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</si>
  <si>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</si>
  <si>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</si>
  <si>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</si>
  <si>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</si>
  <si>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</si>
  <si>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</si>
  <si>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</si>
  <si>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</si>
  <si>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</si>
  <si>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</si>
  <si>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</si>
  <si>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</si>
  <si>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</si>
  <si>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</si>
  <si>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</si>
  <si>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</si>
  <si>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</si>
  <si>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</si>
  <si>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</si>
  <si>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</si>
  <si>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</si>
  <si>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</si>
  <si>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</si>
  <si>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</si>
  <si>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</si>
  <si>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</si>
  <si>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</si>
  <si>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</si>
  <si>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</si>
  <si>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</si>
  <si>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</si>
  <si>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</si>
  <si>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</si>
  <si>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</si>
  <si>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</si>
  <si>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</si>
  <si>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</si>
  <si>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</si>
  <si>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</si>
  <si>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</si>
  <si>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</si>
  <si>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</si>
  <si>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</si>
  <si>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</si>
  <si>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</si>
  <si>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</si>
  <si>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</si>
  <si>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</si>
  <si>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</si>
  <si>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</si>
  <si>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</si>
  <si>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</si>
  <si>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</si>
  <si>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</si>
  <si>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</si>
  <si>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</si>
  <si>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</si>
  <si>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</si>
  <si>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</si>
  <si>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</si>
  <si>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</si>
  <si>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</si>
  <si>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</si>
  <si>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</si>
  <si>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</si>
  <si>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</si>
  <si>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</si>
  <si>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</si>
  <si>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</si>
  <si>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</si>
  <si>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</si>
  <si>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</si>
  <si>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</si>
  <si>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</si>
  <si>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</si>
  <si>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</si>
  <si>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</si>
  <si>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</si>
  <si>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</si>
  <si>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</si>
  <si>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</si>
  <si>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</si>
  <si>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</si>
  <si>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</si>
  <si>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</si>
  <si>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</si>
  <si>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</si>
  <si>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</si>
  <si>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</si>
  <si>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</si>
  <si>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</si>
  <si>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</si>
  <si>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</si>
  <si>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</si>
  <si>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</si>
  <si>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</si>
  <si>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</si>
  <si>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</si>
  <si>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</si>
  <si>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</si>
  <si>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</si>
  <si>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</si>
  <si>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</si>
  <si>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</si>
  <si>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</si>
  <si>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</si>
  <si>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</si>
  <si>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</si>
  <si>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</si>
  <si>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</si>
  <si>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</si>
  <si>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</si>
  <si>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</si>
  <si>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</si>
  <si>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</si>
  <si>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</si>
  <si>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</si>
  <si>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</si>
  <si>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</si>
  <si>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</si>
  <si>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</si>
  <si>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</si>
  <si>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</si>
  <si>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</si>
  <si>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</si>
  <si>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</si>
  <si>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</si>
  <si>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</si>
  <si>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</si>
  <si>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</si>
  <si>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</si>
  <si>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</si>
  <si>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</si>
  <si>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</si>
  <si>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</si>
  <si>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</si>
  <si>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</si>
  <si>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</si>
  <si>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</si>
  <si>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</si>
  <si>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</si>
  <si>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</si>
  <si>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</si>
  <si>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</si>
  <si>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</si>
  <si>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</si>
  <si>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</si>
  <si>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</si>
  <si>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</si>
  <si>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</si>
  <si>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</si>
  <si>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</si>
  <si>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</si>
  <si>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</si>
  <si>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</si>
  <si>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</si>
  <si>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</si>
  <si>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</si>
  <si>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</si>
  <si>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</si>
  <si>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</si>
  <si>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</si>
  <si>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</si>
  <si>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</si>
  <si>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</si>
  <si>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</si>
  <si>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</si>
  <si>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</si>
  <si>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</si>
  <si>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</si>
  <si>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</si>
  <si>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</si>
  <si>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</si>
  <si>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</si>
  <si>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</si>
  <si>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</si>
  <si>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</si>
  <si>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</si>
  <si>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</si>
  <si>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</si>
  <si>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</si>
  <si>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</si>
  <si>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</si>
  <si>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</si>
  <si>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</si>
  <si>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</si>
  <si>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</si>
  <si>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</si>
  <si>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</si>
  <si>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</si>
  <si>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</si>
  <si>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</si>
  <si>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</si>
  <si>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</si>
  <si>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</si>
  <si>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</si>
  <si>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</si>
  <si>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</si>
  <si>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</si>
  <si>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</si>
  <si>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</si>
  <si>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</si>
  <si>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</si>
  <si>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</si>
  <si>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</si>
  <si>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</si>
  <si>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</si>
  <si>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</si>
  <si>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</si>
  <si>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</si>
  <si>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</si>
  <si>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</si>
  <si>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</si>
  <si>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</si>
  <si>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</si>
  <si>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</si>
  <si>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</si>
  <si>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</si>
  <si>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</si>
  <si>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</si>
  <si>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</si>
  <si>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</si>
  <si>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</si>
  <si>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</si>
  <si>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</si>
  <si>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</si>
  <si>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</si>
  <si>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</si>
  <si>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</si>
  <si>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</si>
  <si>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</si>
  <si>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</si>
  <si>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</si>
  <si>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</si>
  <si>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</si>
  <si>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</si>
  <si>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</si>
  <si>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</si>
  <si>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</si>
  <si>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</si>
  <si>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</si>
  <si>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</si>
  <si>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</si>
  <si>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</si>
  <si>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</si>
  <si>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</si>
  <si>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</si>
  <si>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</si>
  <si>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</si>
  <si>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</si>
  <si>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</si>
  <si>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</si>
  <si>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</si>
  <si>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</si>
  <si>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</si>
  <si>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</si>
  <si>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</si>
  <si>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</si>
  <si>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</si>
  <si>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</si>
  <si>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</si>
  <si>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</si>
  <si>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</si>
  <si>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</si>
  <si>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</si>
  <si>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</si>
  <si>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</si>
  <si>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</si>
  <si>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</si>
  <si>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</si>
  <si>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</si>
  <si>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</si>
  <si>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</si>
  <si>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</si>
  <si>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</si>
  <si>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</si>
  <si>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</si>
  <si>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</si>
  <si>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</si>
  <si>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</si>
  <si>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</si>
  <si>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</si>
  <si>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</si>
  <si>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</si>
  <si>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</si>
  <si>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</si>
  <si>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</si>
  <si>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</si>
  <si>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</si>
  <si>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</si>
  <si>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</si>
  <si>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</si>
  <si>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</si>
  <si>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</si>
  <si>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</si>
  <si>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</si>
  <si>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</si>
  <si>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</si>
  <si>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</si>
  <si>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</si>
  <si>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</si>
  <si>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</si>
  <si>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</si>
  <si>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</si>
  <si>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</si>
  <si>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</si>
  <si>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</si>
  <si>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</si>
  <si>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</si>
  <si>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</si>
  <si>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</si>
  <si>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</si>
  <si>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</si>
  <si>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</si>
  <si>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</si>
  <si>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</si>
  <si>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</si>
  <si>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</si>
  <si>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</si>
  <si>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</si>
  <si>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</si>
  <si>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</si>
  <si>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</si>
  <si>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</si>
  <si>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</si>
  <si>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</si>
  <si>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</si>
  <si>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</si>
  <si>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</si>
  <si>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</si>
  <si>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</si>
  <si>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</si>
  <si>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</si>
  <si>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</si>
  <si>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</si>
  <si>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</si>
  <si>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</si>
  <si>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</si>
  <si>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</si>
  <si>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</si>
  <si>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</si>
  <si>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</si>
  <si>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</si>
  <si>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</si>
  <si>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</si>
  <si>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</si>
  <si>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</si>
  <si>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</si>
  <si>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</si>
  <si>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</si>
  <si>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</si>
  <si>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</si>
  <si>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</si>
  <si>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</si>
  <si>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</si>
  <si>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</si>
  <si>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</si>
  <si>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</si>
  <si>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</si>
  <si>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</si>
  <si>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</si>
  <si>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</si>
  <si>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</si>
  <si>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</si>
  <si>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</si>
  <si>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</si>
  <si>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</si>
  <si>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</si>
  <si>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</si>
  <si>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</si>
  <si>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</si>
  <si>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</si>
  <si>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</si>
  <si>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</si>
  <si>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</si>
  <si>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</si>
  <si>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</si>
  <si>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</si>
  <si>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</si>
  <si>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</si>
  <si>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</si>
  <si>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</si>
  <si>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</si>
  <si>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</si>
  <si>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</si>
  <si>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</si>
  <si>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</si>
  <si>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</si>
  <si>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</si>
  <si>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</si>
  <si>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</si>
  <si>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</si>
  <si>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</si>
  <si>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</si>
  <si>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</si>
  <si>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</si>
  <si>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</si>
  <si>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</si>
  <si>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</si>
  <si>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</si>
  <si>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</si>
  <si>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</si>
  <si>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</si>
  <si>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</si>
  <si>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</si>
  <si>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</si>
  <si>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</si>
  <si>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</si>
  <si>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</si>
  <si>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</si>
  <si>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</si>
  <si>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</si>
  <si>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</si>
  <si>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</si>
  <si>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</si>
  <si>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</si>
  <si>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</si>
  <si>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</si>
  <si>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</si>
  <si>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</si>
  <si>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</si>
  <si>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</si>
  <si>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</si>
  <si>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</si>
  <si>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</si>
  <si>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</si>
  <si>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</si>
  <si>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</si>
  <si>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</si>
  <si>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</si>
  <si>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</si>
  <si>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</si>
  <si>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</si>
  <si>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</si>
  <si>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</si>
  <si>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</si>
  <si>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</si>
  <si>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</si>
  <si>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</si>
  <si>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</si>
  <si>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</si>
  <si>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</si>
  <si>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</si>
  <si>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</si>
  <si>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</si>
  <si>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</si>
  <si>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</si>
  <si>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</si>
  <si>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</si>
  <si>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</si>
  <si>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</si>
  <si>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</si>
  <si>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</si>
  <si>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</si>
  <si>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</si>
  <si>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</si>
  <si>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</si>
  <si>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</si>
  <si>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</si>
  <si>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</si>
  <si>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</si>
  <si>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</si>
  <si>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</si>
  <si>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</si>
  <si>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</si>
  <si>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</si>
  <si>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</si>
  <si>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</si>
  <si>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</si>
  <si>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</si>
  <si>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</si>
  <si>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</si>
  <si>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</si>
  <si>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</si>
  <si>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</si>
  <si>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</si>
  <si>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</si>
  <si>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</si>
  <si>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</si>
  <si>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</si>
  <si>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</si>
  <si>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</si>
  <si>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</si>
  <si>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</si>
  <si>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</si>
  <si>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</si>
  <si>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</si>
  <si>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</si>
  <si>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</si>
  <si>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</si>
  <si>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</si>
  <si>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</si>
  <si>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</si>
  <si>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</si>
  <si>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</si>
  <si>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</si>
  <si>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</si>
  <si>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</si>
  <si>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</si>
  <si>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</si>
  <si>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</si>
  <si>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</si>
  <si>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</si>
  <si>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</si>
  <si>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</si>
  <si>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</si>
  <si>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</si>
  <si>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</si>
  <si>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</si>
  <si>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</si>
  <si>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</si>
  <si>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</si>
  <si>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</si>
  <si>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</si>
  <si>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</si>
  <si>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</si>
  <si>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</si>
  <si>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</si>
  <si>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</si>
  <si>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</si>
  <si>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</si>
  <si>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</si>
  <si>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</si>
  <si>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</si>
  <si>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</si>
  <si>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</si>
  <si>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</si>
  <si>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</si>
  <si>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</si>
  <si>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</si>
  <si>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</si>
  <si>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</si>
  <si>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</si>
  <si>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</si>
  <si>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</si>
  <si>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</si>
  <si>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</si>
  <si>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</si>
  <si>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</si>
  <si>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</si>
  <si>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</si>
  <si>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</si>
  <si>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</si>
  <si>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</si>
  <si>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</si>
  <si>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</si>
  <si>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</si>
  <si>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</si>
  <si>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</si>
  <si>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</si>
  <si>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</si>
  <si>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</si>
  <si>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</si>
  <si>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</si>
  <si>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</si>
  <si>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</si>
  <si>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</si>
  <si>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</si>
  <si>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</si>
  <si>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</si>
  <si>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</si>
  <si>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</si>
  <si>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</si>
  <si>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</si>
  <si>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</si>
  <si>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</si>
  <si>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</si>
  <si>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</si>
  <si>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</si>
  <si>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</si>
  <si>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</si>
  <si>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</si>
  <si>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</si>
  <si>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</si>
  <si>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</si>
  <si>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</si>
  <si>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</si>
  <si>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</si>
  <si>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</si>
  <si>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</si>
  <si>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</si>
  <si>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</si>
  <si>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</si>
  <si>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</si>
  <si>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</si>
  <si>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</si>
  <si>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</si>
  <si>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</si>
  <si>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</si>
  <si>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</si>
  <si>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</si>
  <si>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</si>
  <si>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</si>
  <si>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</si>
  <si>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</si>
  <si>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</si>
  <si>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</si>
  <si>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</si>
  <si>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</si>
  <si>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</si>
  <si>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</si>
  <si>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</si>
  <si>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</si>
  <si>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</si>
  <si>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</si>
  <si>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</si>
  <si>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</si>
  <si>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</si>
  <si>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</si>
  <si>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</si>
  <si>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</si>
  <si>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</si>
  <si>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</si>
  <si>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</si>
  <si>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</si>
  <si>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</si>
  <si>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</si>
  <si>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</si>
  <si>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</si>
  <si>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</si>
  <si>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</si>
  <si>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</si>
  <si>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</si>
  <si>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</si>
  <si>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</si>
  <si>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</si>
  <si>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</si>
  <si>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</si>
  <si>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</si>
  <si>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</si>
  <si>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</si>
  <si>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</si>
  <si>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</si>
  <si>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</si>
  <si>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</si>
  <si>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</si>
  <si>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</si>
  <si>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</si>
  <si>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</si>
  <si>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</si>
  <si>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</si>
  <si>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</si>
  <si>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</si>
  <si>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</si>
  <si>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</si>
  <si>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</si>
  <si>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</si>
  <si>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</si>
  <si>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</si>
  <si>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</si>
  <si>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</si>
  <si>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</si>
  <si>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</si>
  <si>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</si>
  <si>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</si>
  <si>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</si>
  <si>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</si>
  <si>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</si>
  <si>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</si>
  <si>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</si>
  <si>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</si>
  <si>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</si>
  <si>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</si>
  <si>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</si>
  <si>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</si>
  <si>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</si>
  <si>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</si>
  <si>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</si>
  <si>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</si>
  <si>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</si>
  <si>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</si>
  <si>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</si>
  <si>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</si>
  <si>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</si>
  <si>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</si>
  <si>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</si>
  <si>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</si>
  <si>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</si>
  <si>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</si>
  <si>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</si>
  <si>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</si>
  <si>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</si>
  <si>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</si>
  <si>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</si>
  <si>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</si>
  <si>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</si>
  <si>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</si>
  <si>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</si>
  <si>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</si>
  <si>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</si>
  <si>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</si>
  <si>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</si>
  <si>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</si>
  <si>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</si>
  <si>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</si>
  <si>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</si>
  <si>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</si>
  <si>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</si>
  <si>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</si>
  <si>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</si>
  <si>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</si>
  <si>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</si>
  <si>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</si>
  <si>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</si>
  <si>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</si>
  <si>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</si>
  <si>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</si>
  <si>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</si>
  <si>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</si>
  <si>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</si>
  <si>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</si>
  <si>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</si>
  <si>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</si>
  <si>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</si>
  <si>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</si>
  <si>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</si>
  <si>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</si>
  <si>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</si>
  <si>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</si>
  <si>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</si>
  <si>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</si>
  <si>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</si>
  <si>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</si>
  <si>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</si>
  <si>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</si>
  <si>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</si>
  <si>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</si>
  <si>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</si>
  <si>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</si>
  <si>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</si>
  <si>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</si>
  <si>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</si>
  <si>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</si>
  <si>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</si>
  <si>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</si>
  <si>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</si>
  <si>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</si>
  <si>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</si>
  <si>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</si>
  <si>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</si>
  <si>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</si>
  <si>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</si>
  <si>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</si>
  <si>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</si>
  <si>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</si>
  <si>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</si>
  <si>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</si>
  <si>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</si>
  <si>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</si>
  <si>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</si>
  <si>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</si>
  <si>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</si>
  <si>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</si>
  <si>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</si>
  <si>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</si>
  <si>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</si>
  <si>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</si>
  <si>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</si>
  <si>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</si>
  <si>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</si>
  <si>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</si>
  <si>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</si>
  <si>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</si>
  <si>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</si>
  <si>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</si>
  <si>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</si>
  <si>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</si>
  <si>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</si>
  <si>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</si>
  <si>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</si>
  <si>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</si>
  <si>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</si>
  <si>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</si>
  <si>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</si>
  <si>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</si>
  <si>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</si>
  <si>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</si>
  <si>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</si>
  <si>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</si>
  <si>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</si>
  <si>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</si>
  <si>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</si>
  <si>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</si>
  <si>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</si>
  <si>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</si>
  <si>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</si>
  <si>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</si>
  <si>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</si>
  <si>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</si>
  <si>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</si>
  <si>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</si>
  <si>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</si>
  <si>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</si>
  <si>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</si>
  <si>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</si>
  <si>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</si>
  <si>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</si>
  <si>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</si>
  <si>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</si>
  <si>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</si>
  <si>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</si>
  <si>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</si>
  <si>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</si>
  <si>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</si>
  <si>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</si>
  <si>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</si>
  <si>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</si>
  <si>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</si>
  <si>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</si>
  <si>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</si>
  <si>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</si>
  <si>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</si>
  <si>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</si>
  <si>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</si>
  <si>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</si>
  <si>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</si>
  <si>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</si>
  <si>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</si>
  <si>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</si>
  <si>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</si>
  <si>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</si>
  <si>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</si>
  <si>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</si>
  <si>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</si>
  <si>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</si>
  <si>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</si>
  <si>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</si>
  <si>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</si>
  <si>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</si>
  <si>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</si>
  <si>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</si>
  <si>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</si>
  <si>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</si>
  <si>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</si>
  <si>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</si>
  <si>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</si>
  <si>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</si>
  <si>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</si>
  <si>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</si>
  <si>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</si>
  <si>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</si>
  <si>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</si>
  <si>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</si>
  <si>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</si>
  <si>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</si>
  <si>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</si>
  <si>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</si>
  <si>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</si>
  <si>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</si>
  <si>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</si>
  <si>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</si>
  <si>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</si>
  <si>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</si>
  <si>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</si>
  <si>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</si>
  <si>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</si>
  <si>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</si>
  <si>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</si>
  <si>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</si>
  <si>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</si>
  <si>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</si>
  <si>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</si>
  <si>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</si>
  <si>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</si>
  <si>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</si>
  <si>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</si>
  <si>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</si>
  <si>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</si>
  <si>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</si>
  <si>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</si>
  <si>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</si>
  <si>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</si>
  <si>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</si>
  <si>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</si>
  <si>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</si>
  <si>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</si>
  <si>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</si>
  <si>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</si>
  <si>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</si>
  <si>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</si>
  <si>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</si>
  <si>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</si>
  <si>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</si>
  <si>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</si>
  <si>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</si>
  <si>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</si>
  <si>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</si>
  <si>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</si>
  <si>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</si>
  <si>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</si>
  <si>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</si>
  <si>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</si>
  <si>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</si>
  <si>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</si>
  <si>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</si>
  <si>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</si>
  <si>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</si>
  <si>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</si>
  <si>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</si>
  <si>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</si>
  <si>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</si>
  <si>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</si>
  <si>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</si>
  <si>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</si>
  <si>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</si>
  <si>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</si>
  <si>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</si>
  <si>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</si>
  <si>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</si>
  <si>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</si>
  <si>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</si>
  <si>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</si>
  <si>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</si>
  <si>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</si>
  <si>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</si>
  <si>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</si>
  <si>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</si>
  <si>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</si>
  <si>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</si>
  <si>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</si>
  <si>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</si>
  <si>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</si>
  <si>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</si>
  <si>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</si>
  <si>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</si>
  <si>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</si>
  <si>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</si>
  <si>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</si>
  <si>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</si>
  <si>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</si>
  <si>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</si>
  <si>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</si>
  <si>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</si>
  <si>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</si>
  <si>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</si>
  <si>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</si>
  <si>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</si>
  <si>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</si>
  <si>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</si>
  <si>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</si>
  <si>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</si>
  <si>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</si>
  <si>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</si>
  <si>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</si>
  <si>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</si>
  <si>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</si>
  <si>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</si>
  <si>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</si>
  <si>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</si>
  <si>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</si>
  <si>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</si>
  <si>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</si>
  <si>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</si>
  <si>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</si>
  <si>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</si>
  <si>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</si>
  <si>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</si>
  <si>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</si>
  <si>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</si>
  <si>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</si>
  <si>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</si>
  <si>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</si>
  <si>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</si>
  <si>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</si>
  <si>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</si>
  <si>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</si>
  <si>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</si>
  <si>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</si>
  <si>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</si>
  <si>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</si>
  <si>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</si>
  <si>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</si>
  <si>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</si>
  <si>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</si>
  <si>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</si>
  <si>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</si>
  <si>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</si>
  <si>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</si>
  <si>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</si>
  <si>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</si>
  <si>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</si>
  <si>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</si>
  <si>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</si>
  <si>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</si>
  <si>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</si>
  <si>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</si>
  <si>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</si>
  <si>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</si>
  <si>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</si>
  <si>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</si>
  <si>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</si>
  <si>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</si>
  <si>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</si>
  <si>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</si>
  <si>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</si>
  <si>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</si>
  <si>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</si>
  <si>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</si>
  <si>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</si>
  <si>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</si>
  <si>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</si>
  <si>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</si>
  <si>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</si>
  <si>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</si>
  <si>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</si>
  <si>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</si>
  <si>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</si>
  <si>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</si>
  <si>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</si>
  <si>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</si>
  <si>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</si>
  <si>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</si>
  <si>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</si>
  <si>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</si>
  <si>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</si>
  <si>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</si>
  <si>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</si>
  <si>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</si>
  <si>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</si>
  <si>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</si>
  <si>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</si>
  <si>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</si>
  <si>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</si>
  <si>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</si>
  <si>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</si>
  <si>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</si>
  <si>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</si>
  <si>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</si>
  <si>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</si>
  <si>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</si>
  <si>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</si>
  <si>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</si>
  <si>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</si>
  <si>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</si>
  <si>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</si>
  <si>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</si>
  <si>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</si>
  <si>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</si>
  <si>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</si>
  <si>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</si>
  <si>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</si>
  <si>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</si>
  <si>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</si>
  <si>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</si>
  <si>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</si>
  <si>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</si>
  <si>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</si>
  <si>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</si>
  <si>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</si>
  <si>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</si>
  <si>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</si>
  <si>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</si>
  <si>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</si>
  <si>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</si>
  <si>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</si>
  <si>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</si>
  <si>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</si>
  <si>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</si>
  <si>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</si>
  <si>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</si>
  <si>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</si>
  <si>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</si>
  <si>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</si>
  <si>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</si>
  <si>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</si>
  <si>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</si>
  <si>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</si>
  <si>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</si>
  <si>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</si>
  <si>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</si>
  <si>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</si>
  <si>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</si>
  <si>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</si>
  <si>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</si>
  <si>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</si>
  <si>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</si>
  <si>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</si>
  <si>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</si>
  <si>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</si>
  <si>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</si>
  <si>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</si>
  <si>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</si>
  <si>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</si>
  <si>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</si>
  <si>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</si>
  <si>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</si>
  <si>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</si>
  <si>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</si>
  <si>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</si>
  <si>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</si>
  <si>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</si>
  <si>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</si>
  <si>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</si>
  <si>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</si>
  <si>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</si>
  <si>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</si>
  <si>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</si>
  <si>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</si>
  <si>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</si>
  <si>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</si>
  <si>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</si>
  <si>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</si>
  <si>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</si>
  <si>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</si>
  <si>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</si>
  <si>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</si>
  <si>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</si>
  <si>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</si>
  <si>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</si>
  <si>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</si>
  <si>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</si>
  <si>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</si>
  <si>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</si>
  <si>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</si>
  <si>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</si>
  <si>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</si>
  <si>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</si>
  <si>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</si>
  <si>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</si>
  <si>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</si>
  <si>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</si>
  <si>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</si>
  <si>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</si>
  <si>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</si>
  <si>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</si>
  <si>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</si>
  <si>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</si>
  <si>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</si>
  <si>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</si>
  <si>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</si>
  <si>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</si>
  <si>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</si>
  <si>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</si>
  <si>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</si>
  <si>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</si>
  <si>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</si>
  <si>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</si>
  <si>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</si>
  <si>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</si>
  <si>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</si>
  <si>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</si>
  <si>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</si>
  <si>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</si>
  <si>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</si>
  <si>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</si>
  <si>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</si>
  <si>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</si>
  <si>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</si>
  <si>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</si>
  <si>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</si>
  <si>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</si>
  <si>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</si>
  <si>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</si>
  <si>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</si>
  <si>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</si>
  <si>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</si>
  <si>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</si>
  <si>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</si>
  <si>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</si>
  <si>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</si>
  <si>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</si>
  <si>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</si>
  <si>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</si>
  <si>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</si>
  <si>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</si>
  <si>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</si>
  <si>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</si>
  <si>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</si>
  <si>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</si>
  <si>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</si>
  <si>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</si>
  <si>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</si>
  <si>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</si>
  <si>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</si>
  <si>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</si>
  <si>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</si>
  <si>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</si>
  <si>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</si>
  <si>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</si>
  <si>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</si>
  <si>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</si>
  <si>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</si>
  <si>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</si>
  <si>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</si>
  <si>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</si>
  <si>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</si>
  <si>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</si>
  <si>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</si>
  <si>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</si>
  <si>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</si>
  <si>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</si>
  <si>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</si>
  <si>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</si>
  <si>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</si>
  <si>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</si>
  <si>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</si>
  <si>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</si>
  <si>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</si>
  <si>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</si>
  <si>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</si>
  <si>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</si>
  <si>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</si>
  <si>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</si>
  <si>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</si>
  <si>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</si>
  <si>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</si>
  <si>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</si>
  <si>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</si>
  <si>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</si>
  <si>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</si>
  <si>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</si>
  <si>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</si>
  <si>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</si>
  <si>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</si>
  <si>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</si>
  <si>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</si>
  <si>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</si>
  <si>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</si>
  <si>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</si>
  <si>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</si>
  <si>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</si>
  <si>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</si>
  <si>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</si>
  <si>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</si>
  <si>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</si>
  <si>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</si>
  <si>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</si>
  <si>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</si>
  <si>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</si>
  <si>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</si>
  <si>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</si>
  <si>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</si>
  <si>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</si>
  <si>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</si>
  <si>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</si>
  <si>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</si>
  <si>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</si>
  <si>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</si>
  <si>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</si>
  <si>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</si>
  <si>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</si>
  <si>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</si>
  <si>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</si>
  <si>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</si>
  <si>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</si>
  <si>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</si>
  <si>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</si>
  <si>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</si>
  <si>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</si>
  <si>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</si>
  <si>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</si>
  <si>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</si>
  <si>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</si>
  <si>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</si>
  <si>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</si>
  <si>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</si>
  <si>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</si>
  <si>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</si>
  <si>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</si>
  <si>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</si>
  <si>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</si>
  <si>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</si>
  <si>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</si>
  <si>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</si>
  <si>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</si>
  <si>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</si>
  <si>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</si>
  <si>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</si>
  <si>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</si>
  <si>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</si>
  <si>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</si>
  <si>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</si>
  <si>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</si>
  <si>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</si>
  <si>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</si>
  <si>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</si>
  <si>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</si>
  <si>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</si>
  <si>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</si>
  <si>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</si>
  <si>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</si>
  <si>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</si>
  <si>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</si>
  <si>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</si>
  <si>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</si>
  <si>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</si>
  <si>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</si>
  <si>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</si>
  <si>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</si>
  <si>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</si>
  <si>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</si>
  <si>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</si>
  <si>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</si>
  <si>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</si>
  <si>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</si>
  <si>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</si>
  <si>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</si>
  <si>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</si>
  <si>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</si>
  <si>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</si>
  <si>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</si>
  <si>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</si>
  <si>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</si>
  <si>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</si>
  <si>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</si>
  <si>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</si>
  <si>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</si>
  <si>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</si>
  <si>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</si>
  <si>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</si>
  <si>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</si>
  <si>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</si>
  <si>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</si>
  <si>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</si>
  <si>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</si>
  <si>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</si>
  <si>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</si>
  <si>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</si>
  <si>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</si>
  <si>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</si>
  <si>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</si>
  <si>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</si>
  <si>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</si>
  <si>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</si>
  <si>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</si>
  <si>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</si>
  <si>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</si>
  <si>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</si>
  <si>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</si>
  <si>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</si>
  <si>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</si>
  <si>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</si>
  <si>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</si>
  <si>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</si>
  <si>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</si>
  <si>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</si>
  <si>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</si>
  <si>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</si>
  <si>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</si>
  <si>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</si>
  <si>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</si>
  <si>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</si>
  <si>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</si>
  <si>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</si>
  <si>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</si>
  <si>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</si>
  <si>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</si>
  <si>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</si>
  <si>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</si>
  <si>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</si>
  <si>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</si>
  <si>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</si>
  <si>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</si>
  <si>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</si>
  <si>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</si>
  <si>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</si>
  <si>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</si>
  <si>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</si>
  <si>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</si>
  <si>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</si>
  <si>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</si>
  <si>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</si>
  <si>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</si>
  <si>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</si>
  <si>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</si>
  <si>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</si>
  <si>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</si>
  <si>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</si>
  <si>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</si>
  <si>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</si>
  <si>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</si>
  <si>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</si>
  <si>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</si>
  <si>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</si>
  <si>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</si>
  <si>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</si>
  <si>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</si>
  <si>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</si>
  <si>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</si>
  <si>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</si>
  <si>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</si>
  <si>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</si>
  <si>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</si>
  <si>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</si>
  <si>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</si>
  <si>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</si>
  <si>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</si>
  <si>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</si>
  <si>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</si>
  <si>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</si>
  <si>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</si>
  <si>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</si>
  <si>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</si>
  <si>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</si>
  <si>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</si>
  <si>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</si>
  <si>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</si>
  <si>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</si>
  <si>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</si>
  <si>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</si>
  <si>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</si>
  <si>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</si>
  <si>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</si>
  <si>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</si>
  <si>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</si>
  <si>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</si>
  <si>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</si>
  <si>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</si>
  <si>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</si>
  <si>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</si>
  <si>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</si>
  <si>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</si>
  <si>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</si>
  <si>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</si>
  <si>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</si>
  <si>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</si>
  <si>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</si>
  <si>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</si>
  <si>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</si>
  <si>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</si>
  <si>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</si>
  <si>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</si>
  <si>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</si>
  <si>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</si>
  <si>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</si>
  <si>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</si>
  <si>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</si>
  <si>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</si>
  <si>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</si>
  <si>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</si>
  <si>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</si>
  <si>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</si>
  <si>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</si>
  <si>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</si>
  <si>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</si>
  <si>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</si>
  <si>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</si>
  <si>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</si>
  <si>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</si>
  <si>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</si>
  <si>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</si>
  <si>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</si>
  <si>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</si>
  <si>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</si>
  <si>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</si>
  <si>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</si>
  <si>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</si>
  <si>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</si>
  <si>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</si>
  <si>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</si>
  <si>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</si>
  <si>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</si>
  <si>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</si>
  <si>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</si>
  <si>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</si>
  <si>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</si>
  <si>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</si>
  <si>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</si>
  <si>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</si>
  <si>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</si>
  <si>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</si>
  <si>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</si>
  <si>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</si>
  <si>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</si>
  <si>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</si>
  <si>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</si>
  <si>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</si>
  <si>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</si>
  <si>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</si>
  <si>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</si>
  <si>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</si>
  <si>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</si>
  <si>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</si>
  <si>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</si>
  <si>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</si>
  <si>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</si>
  <si>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</si>
  <si>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</si>
  <si>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</si>
  <si>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</si>
  <si>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</si>
  <si>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</si>
  <si>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</si>
  <si>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</si>
  <si>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</si>
  <si>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</si>
  <si>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</si>
  <si>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</si>
  <si>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</si>
  <si>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</si>
  <si>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</si>
  <si>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</si>
  <si>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</si>
  <si>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</si>
  <si>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</si>
  <si>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</si>
  <si>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</si>
  <si>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</si>
  <si>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</si>
  <si>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</si>
  <si>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</si>
  <si>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</si>
  <si>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</si>
  <si>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</si>
  <si>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</si>
  <si>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</si>
  <si>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</si>
  <si>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</si>
  <si>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</si>
  <si>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</si>
  <si>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</si>
  <si>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</si>
  <si>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</si>
  <si>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</si>
  <si>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</si>
  <si>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</si>
  <si>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</si>
  <si>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</si>
  <si>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</si>
  <si>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</si>
  <si>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</si>
  <si>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</si>
  <si>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</si>
  <si>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</si>
  <si>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</si>
  <si>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</si>
  <si>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</si>
  <si>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</si>
  <si>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</si>
  <si>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</si>
  <si>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</si>
  <si>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</si>
  <si>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</si>
  <si>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</si>
  <si>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</si>
  <si>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</si>
  <si>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</si>
  <si>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</si>
  <si>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</si>
  <si>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</si>
  <si>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</si>
  <si>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</si>
  <si>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</si>
  <si>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</si>
  <si>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</si>
  <si>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</si>
  <si>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</si>
  <si>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</si>
  <si>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</si>
  <si>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</si>
  <si>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</si>
  <si>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</si>
  <si>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</si>
  <si>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</si>
  <si>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</si>
  <si>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</si>
  <si>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</si>
  <si>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</si>
  <si>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</si>
  <si>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</si>
  <si>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</si>
  <si>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</si>
  <si>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</si>
  <si>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</si>
  <si>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</si>
  <si>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</si>
  <si>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</si>
  <si>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</si>
  <si>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</si>
  <si>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</si>
  <si>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</si>
  <si>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</si>
  <si>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</si>
  <si>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</si>
  <si>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</si>
  <si>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</si>
  <si>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</si>
  <si>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</si>
  <si>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</si>
  <si>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</si>
  <si>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</si>
  <si>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</si>
  <si>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</si>
  <si>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</si>
  <si>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</si>
  <si>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</si>
  <si>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</si>
  <si>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</si>
  <si>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</si>
  <si>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</si>
  <si>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</si>
  <si>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</si>
  <si>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</si>
  <si>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</si>
  <si>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</si>
  <si>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</si>
  <si>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</si>
  <si>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</si>
  <si>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</si>
  <si>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</si>
  <si>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</si>
  <si>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</si>
  <si>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</si>
  <si>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</si>
  <si>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</si>
  <si>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</si>
  <si>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</si>
  <si>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</si>
  <si>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</si>
  <si>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</si>
  <si>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</si>
  <si>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</si>
  <si>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</si>
  <si>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</si>
  <si>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</si>
  <si>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</si>
  <si>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</si>
  <si>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</si>
  <si>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</si>
  <si>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</si>
  <si>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</si>
  <si>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</si>
  <si>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</si>
  <si>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</si>
  <si>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</si>
  <si>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</si>
  <si>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</si>
  <si>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</si>
  <si>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</si>
  <si>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</si>
  <si>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</si>
  <si>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</si>
  <si>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</si>
  <si>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</si>
  <si>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</si>
  <si>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</si>
  <si>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</si>
  <si>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</si>
  <si>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</si>
  <si>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</si>
  <si>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</si>
  <si>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</si>
  <si>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</si>
  <si>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</si>
  <si>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</si>
  <si>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</si>
  <si>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</si>
  <si>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</si>
  <si>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</si>
  <si>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</si>
  <si>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</si>
  <si>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</si>
  <si>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</si>
  <si>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</si>
  <si>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</si>
  <si>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</si>
  <si>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</si>
  <si>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</si>
  <si>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</si>
  <si>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</si>
  <si>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</si>
  <si>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</si>
  <si>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</si>
  <si>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</si>
  <si>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</si>
  <si>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</si>
  <si>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</si>
  <si>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</si>
  <si>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</si>
  <si>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</si>
  <si>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</si>
  <si>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</si>
  <si>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</si>
  <si>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</si>
  <si>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</si>
  <si>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</si>
  <si>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</si>
  <si>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</si>
  <si>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</si>
  <si>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</si>
  <si>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</si>
  <si>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</si>
  <si>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</si>
  <si>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</si>
  <si>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</si>
  <si>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</si>
  <si>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</si>
  <si>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</si>
  <si>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</si>
  <si>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</si>
  <si>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</si>
  <si>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</si>
  <si>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</si>
  <si>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</si>
  <si>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</si>
  <si>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</si>
  <si>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</si>
  <si>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</si>
  <si>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</si>
  <si>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</si>
  <si>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</si>
  <si>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</si>
  <si>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</si>
  <si>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</si>
  <si>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</si>
  <si>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</si>
  <si>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</si>
  <si>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</si>
  <si>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</si>
  <si>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</si>
  <si>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</si>
  <si>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</si>
  <si>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</si>
  <si>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</si>
  <si>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</si>
  <si>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</si>
  <si>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</si>
  <si>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</si>
  <si>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</si>
  <si>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</si>
  <si>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</si>
  <si>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</si>
  <si>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</si>
  <si>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</si>
  <si>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</si>
  <si>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</si>
  <si>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</si>
  <si>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</si>
  <si>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</si>
  <si>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</si>
  <si>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</si>
  <si>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</si>
  <si>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</si>
  <si>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</si>
  <si>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</si>
  <si>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</si>
  <si>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</si>
  <si>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</si>
  <si>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</si>
  <si>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</si>
  <si>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</si>
  <si>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</si>
  <si>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</si>
  <si>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</si>
  <si>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</si>
  <si>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</si>
  <si>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</si>
  <si>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</si>
  <si>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</si>
  <si>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</si>
  <si>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</si>
  <si>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</si>
  <si>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</si>
  <si>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</si>
  <si>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</si>
  <si>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</si>
  <si>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</si>
  <si>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</si>
  <si>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</si>
  <si>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</si>
  <si>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</si>
  <si>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</si>
  <si>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</si>
  <si>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</si>
  <si>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</si>
  <si>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</si>
  <si>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</si>
  <si>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</si>
  <si>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</si>
  <si>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</si>
  <si>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</si>
  <si>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</si>
  <si>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</si>
  <si>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</si>
  <si>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</si>
  <si>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</si>
  <si>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</si>
  <si>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</si>
  <si>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</si>
  <si>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</si>
  <si>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</si>
  <si>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</si>
  <si>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</si>
  <si>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</si>
  <si>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</si>
  <si>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</si>
  <si>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</si>
  <si>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</si>
  <si>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</si>
  <si>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</si>
  <si>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</si>
  <si>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</si>
  <si>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</si>
  <si>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</si>
  <si>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</si>
  <si>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</si>
  <si>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</si>
  <si>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</si>
  <si>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</si>
  <si>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</si>
  <si>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</si>
  <si>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</si>
  <si>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</si>
  <si>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</si>
  <si>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</si>
  <si>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</si>
  <si>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</si>
  <si>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</si>
  <si>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</si>
  <si>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</si>
  <si>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</si>
  <si>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</si>
  <si>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</si>
  <si>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</si>
  <si>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</si>
  <si>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</si>
  <si>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</si>
  <si>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</si>
  <si>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</si>
  <si>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</si>
  <si>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</si>
  <si>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</si>
  <si>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</si>
  <si>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</si>
  <si>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</si>
  <si>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</si>
  <si>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</si>
  <si>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</si>
  <si>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</si>
  <si>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</si>
  <si>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</si>
  <si>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</si>
  <si>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</si>
  <si>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</si>
  <si>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</si>
  <si>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</si>
  <si>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</si>
  <si>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</si>
  <si>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</si>
  <si>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</si>
  <si>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</si>
  <si>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</si>
  <si>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</si>
  <si>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</si>
  <si>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</si>
  <si>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</si>
  <si>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</si>
  <si>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</si>
  <si>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</si>
  <si>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</si>
  <si>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</si>
  <si>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</si>
  <si>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</si>
  <si>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</si>
  <si>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</si>
  <si>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</si>
  <si>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</si>
  <si>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</si>
  <si>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</si>
  <si>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</si>
  <si>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</si>
  <si>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</si>
  <si>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</si>
  <si>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</si>
  <si>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</si>
  <si>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</si>
  <si>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</si>
  <si>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</si>
  <si>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</si>
  <si>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</si>
  <si>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</si>
  <si>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</si>
  <si>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</si>
  <si>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</si>
  <si>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</si>
  <si>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</si>
  <si>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</si>
  <si>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</si>
  <si>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</si>
  <si>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</si>
  <si>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</si>
  <si>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</si>
  <si>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</si>
  <si>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</si>
  <si>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</si>
  <si>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</si>
  <si>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</si>
  <si>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</si>
  <si>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</si>
  <si>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</si>
  <si>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</si>
  <si>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</si>
  <si>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</si>
  <si>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</si>
  <si>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</si>
  <si>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</si>
  <si>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</si>
  <si>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</si>
  <si>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</si>
  <si>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</si>
  <si>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</si>
  <si>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</si>
  <si>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</si>
  <si>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</si>
  <si>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</si>
  <si>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</si>
  <si>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</si>
  <si>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</si>
  <si>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</si>
  <si>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</si>
  <si>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</si>
  <si>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</si>
  <si>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</si>
  <si>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</si>
  <si>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</si>
  <si>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</si>
  <si>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</si>
  <si>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</si>
  <si>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</si>
  <si>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</si>
  <si>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</si>
  <si>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</si>
  <si>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</si>
  <si>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</si>
  <si>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</si>
  <si>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</si>
  <si>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</si>
  <si>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</si>
  <si>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</si>
  <si>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</si>
  <si>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</si>
  <si>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</si>
  <si>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</si>
  <si>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</si>
  <si>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</si>
  <si>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</si>
  <si>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</si>
  <si>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</si>
  <si>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</si>
  <si>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</si>
  <si>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</si>
  <si>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</si>
  <si>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</si>
  <si>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</si>
  <si>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</si>
  <si>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</si>
  <si>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</si>
  <si>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</si>
  <si>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</si>
  <si>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</si>
  <si>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</si>
  <si>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</si>
  <si>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</si>
  <si>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</si>
  <si>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</si>
  <si>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</si>
  <si>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</si>
  <si>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</si>
  <si>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</si>
  <si>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</si>
  <si>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</si>
  <si>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</si>
  <si>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</si>
  <si>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</si>
  <si>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</si>
  <si>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</si>
  <si>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</si>
  <si>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</si>
  <si>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</si>
  <si>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</si>
  <si>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</si>
  <si>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</si>
  <si>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</si>
  <si>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</si>
  <si>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</si>
  <si>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</si>
  <si>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</si>
  <si>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</si>
  <si>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</si>
  <si>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</si>
  <si>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</si>
  <si>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</si>
  <si>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</si>
  <si>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</si>
  <si>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</si>
  <si>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</si>
  <si>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</si>
  <si>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</si>
  <si>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</si>
  <si>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</si>
  <si>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</si>
  <si>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</si>
  <si>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</si>
  <si>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</si>
  <si>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</si>
  <si>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</si>
  <si>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</si>
  <si>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</si>
  <si>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</si>
  <si>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</si>
  <si>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</si>
  <si>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</si>
  <si>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</si>
  <si>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</si>
  <si>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</si>
  <si>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</si>
  <si>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</si>
  <si>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</si>
  <si>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</si>
  <si>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</si>
  <si>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</si>
  <si>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</si>
  <si>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</si>
  <si>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</si>
  <si>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</si>
  <si>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</si>
  <si>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</si>
  <si>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</si>
  <si>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</si>
  <si>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</si>
  <si>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</si>
  <si>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</si>
  <si>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</si>
  <si>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</si>
  <si>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</si>
  <si>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</si>
  <si>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</si>
  <si>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</si>
  <si>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</si>
  <si>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</si>
  <si>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</si>
  <si>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</si>
  <si>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</si>
  <si>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</si>
  <si>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</si>
  <si>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</si>
  <si>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</si>
  <si>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</si>
  <si>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</si>
  <si>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</si>
  <si>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</si>
  <si>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</si>
  <si>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</si>
  <si>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</si>
  <si>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</si>
  <si>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</si>
  <si>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</si>
  <si>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</si>
  <si>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</si>
  <si>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</si>
  <si>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</si>
  <si>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</si>
  <si>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</si>
  <si>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</si>
  <si>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</si>
  <si>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</si>
  <si>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</si>
  <si>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</si>
  <si>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</si>
  <si>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</si>
  <si>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</si>
  <si>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</si>
  <si>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</si>
  <si>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</si>
  <si>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</si>
  <si>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</si>
  <si>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</si>
  <si>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</si>
  <si>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</si>
  <si>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</si>
  <si>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</si>
  <si>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</si>
  <si>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</si>
  <si>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</si>
  <si>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</si>
  <si>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</si>
  <si>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</si>
  <si>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</si>
  <si>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</si>
  <si>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</si>
  <si>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</si>
  <si>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</si>
  <si>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</si>
  <si>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</si>
  <si>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</si>
  <si>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</si>
  <si>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</si>
  <si>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</si>
  <si>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</si>
  <si>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</si>
  <si>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</si>
  <si>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</si>
  <si>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</si>
  <si>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</si>
  <si>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</si>
  <si>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</si>
  <si>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</si>
  <si>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</si>
  <si>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</si>
  <si>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</si>
  <si>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</si>
  <si>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</si>
  <si>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</si>
  <si>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</si>
  <si>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</si>
  <si>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</si>
  <si>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</si>
  <si>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</si>
  <si>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</si>
  <si>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</si>
  <si>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</si>
  <si>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</si>
  <si>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</si>
  <si>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</si>
  <si>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</si>
  <si>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</si>
  <si>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</si>
  <si>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</si>
  <si>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</si>
  <si>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</si>
  <si>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</si>
  <si>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</si>
  <si>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</si>
  <si>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</si>
  <si>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</si>
  <si>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</si>
  <si>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</si>
  <si>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</si>
  <si>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</si>
  <si>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</si>
  <si>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</si>
  <si>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</si>
  <si>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</si>
  <si>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</si>
  <si>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</si>
  <si>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</si>
  <si>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</si>
  <si>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</si>
  <si>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</si>
  <si>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</si>
  <si>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</si>
  <si>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</si>
  <si>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</si>
  <si>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</si>
  <si>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</si>
  <si>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</si>
  <si>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</si>
  <si>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</si>
  <si>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</si>
  <si>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</si>
  <si>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</si>
  <si>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</si>
  <si>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</si>
  <si>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</si>
  <si>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</si>
  <si>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</si>
  <si>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</si>
  <si>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</si>
  <si>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</si>
  <si>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</si>
  <si>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</si>
  <si>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</si>
  <si>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</si>
  <si>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</si>
  <si>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</si>
  <si>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</si>
  <si>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</si>
  <si>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</si>
  <si>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</si>
  <si>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</si>
  <si>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</si>
  <si>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</si>
  <si>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</si>
  <si>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</si>
  <si>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</si>
  <si>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</si>
  <si>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</si>
  <si>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</si>
  <si>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</si>
  <si>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</si>
  <si>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</si>
  <si>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</si>
  <si>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</si>
  <si>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</si>
  <si>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</si>
  <si>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</si>
  <si>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</si>
  <si>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</si>
  <si>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</si>
  <si>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</si>
  <si>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</si>
  <si>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</si>
  <si>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</si>
  <si>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</si>
  <si>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</si>
  <si>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</si>
  <si>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</si>
  <si>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</si>
  <si>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</si>
  <si>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</si>
  <si>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</si>
  <si>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</si>
  <si>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</si>
  <si>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</si>
  <si>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</si>
  <si>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</si>
  <si>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</si>
  <si>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</si>
  <si>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</si>
  <si>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</si>
  <si>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</si>
  <si>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</si>
  <si>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</si>
  <si>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</si>
  <si>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</si>
  <si>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</si>
  <si>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</si>
  <si>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</si>
  <si>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</si>
  <si>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</si>
  <si>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</si>
  <si>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</si>
  <si>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</si>
  <si>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</si>
  <si>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</si>
  <si>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</si>
  <si>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</si>
  <si>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</si>
  <si>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</si>
  <si>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</si>
  <si>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</si>
  <si>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</si>
  <si>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</si>
  <si>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</si>
  <si>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</si>
  <si>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</si>
  <si>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</si>
  <si>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</si>
  <si>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</si>
  <si>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</si>
  <si>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</si>
  <si>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</si>
  <si>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</si>
  <si>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</si>
  <si>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</si>
  <si>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</si>
  <si>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</si>
  <si>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</si>
  <si>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</si>
  <si>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</si>
  <si>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</si>
  <si>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</si>
  <si>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</si>
  <si>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</si>
  <si>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</si>
  <si>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</si>
  <si>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</si>
  <si>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</si>
  <si>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</si>
  <si>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</si>
  <si>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</si>
  <si>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</si>
  <si>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</si>
  <si>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</si>
  <si>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</si>
  <si>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</si>
  <si>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</si>
  <si>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</si>
  <si>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</si>
  <si>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</si>
  <si>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</si>
  <si>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</si>
  <si>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</si>
  <si>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</si>
  <si>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</si>
  <si>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</si>
  <si>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</si>
  <si>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</si>
  <si>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</si>
  <si>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</si>
  <si>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</si>
  <si>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</si>
  <si>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</si>
  <si>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</si>
  <si>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</si>
  <si>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</si>
  <si>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</si>
  <si>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</si>
  <si>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</si>
  <si>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</si>
  <si>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</si>
  <si>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</si>
  <si>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</si>
  <si>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</si>
  <si>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</si>
  <si>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</si>
  <si>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</si>
  <si>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</si>
  <si>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</si>
  <si>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</si>
  <si>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</si>
  <si>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</si>
  <si>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</si>
  <si>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</si>
  <si>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</si>
  <si>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</si>
  <si>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</si>
  <si>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</si>
  <si>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</si>
  <si>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</si>
  <si>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</si>
  <si>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</si>
  <si>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</si>
  <si>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</si>
  <si>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</si>
  <si>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</si>
  <si>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</si>
  <si>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</si>
  <si>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</si>
  <si>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</si>
  <si>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</si>
  <si>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</si>
  <si>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</si>
  <si>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</si>
  <si>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</si>
  <si>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</si>
  <si>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</si>
  <si>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</si>
  <si>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</si>
  <si>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</si>
  <si>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</si>
  <si>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</si>
  <si>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</si>
  <si>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</si>
  <si>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</si>
  <si>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</si>
  <si>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</si>
  <si>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</si>
  <si>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</si>
  <si>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</si>
  <si>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</si>
  <si>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</si>
  <si>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</si>
  <si>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</si>
  <si>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</si>
  <si>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</si>
  <si>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</si>
  <si>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</si>
  <si>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</si>
  <si>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</si>
  <si>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</si>
  <si>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</si>
  <si>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</si>
  <si>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</si>
  <si>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</si>
  <si>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</si>
  <si>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</si>
  <si>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</si>
  <si>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</si>
  <si>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</si>
  <si>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</si>
  <si>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</si>
  <si>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</si>
  <si>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</si>
  <si>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</si>
  <si>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</si>
  <si>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</si>
  <si>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</si>
  <si>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</si>
  <si>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</si>
  <si>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</si>
  <si>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</si>
  <si>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</si>
  <si>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</si>
  <si>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</si>
  <si>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</si>
  <si>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</si>
  <si>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</si>
  <si>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</si>
  <si>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</si>
  <si>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</si>
  <si>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</si>
  <si>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</si>
  <si>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</si>
  <si>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</si>
  <si>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</si>
  <si>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</si>
  <si>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</si>
  <si>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</si>
  <si>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</si>
  <si>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</si>
  <si>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</si>
  <si>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</si>
  <si>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</si>
  <si>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</si>
  <si>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</si>
  <si>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</si>
  <si>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</si>
  <si>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</si>
  <si>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</si>
  <si>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</si>
  <si>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</si>
  <si>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</si>
  <si>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</si>
  <si>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</si>
  <si>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</si>
  <si>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</si>
  <si>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</si>
  <si>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</si>
  <si>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</si>
  <si>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</si>
  <si>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</si>
  <si>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</si>
  <si>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</si>
  <si>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</si>
  <si>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</si>
  <si>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</si>
  <si>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</si>
  <si>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</si>
  <si>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</si>
  <si>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</si>
  <si>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</si>
  <si>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</si>
  <si>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</si>
  <si>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</si>
  <si>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</si>
  <si>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</si>
  <si>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</si>
  <si>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</si>
  <si>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</si>
  <si>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</si>
  <si>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</si>
  <si>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</si>
  <si>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</si>
  <si>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</si>
  <si>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</si>
  <si>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</si>
  <si>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</si>
  <si>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</si>
  <si>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</si>
  <si>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</si>
  <si>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</si>
  <si>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</si>
  <si>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</si>
  <si>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</si>
  <si>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</si>
  <si>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</si>
  <si>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</si>
  <si>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</si>
  <si>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</si>
  <si>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</si>
  <si>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</si>
  <si>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</si>
  <si>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</si>
  <si>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</si>
  <si>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</si>
  <si>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</si>
  <si>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</si>
  <si>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</si>
  <si>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</si>
  <si>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</si>
  <si>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</si>
  <si>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</si>
  <si>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</si>
  <si>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</si>
  <si>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</si>
  <si>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</si>
  <si>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</si>
  <si>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</si>
  <si>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</si>
  <si>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</si>
  <si>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</si>
  <si>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</si>
  <si>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</si>
  <si>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</si>
  <si>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</si>
  <si>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</si>
  <si>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</si>
  <si>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</si>
  <si>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</si>
  <si>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</si>
  <si>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</si>
  <si>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</si>
  <si>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</si>
  <si>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</si>
  <si>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</si>
  <si>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</si>
  <si>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</si>
  <si>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</si>
  <si>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</si>
  <si>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</si>
  <si>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</si>
  <si>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</si>
  <si>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</si>
  <si>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</si>
  <si>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</si>
  <si>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</si>
  <si>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</si>
  <si>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</si>
  <si>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</si>
  <si>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</si>
  <si>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</si>
  <si>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</si>
  <si>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</si>
  <si>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</si>
  <si>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</si>
  <si>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</si>
  <si>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</si>
  <si>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</si>
  <si>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</si>
  <si>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</si>
  <si>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</si>
  <si>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</si>
  <si>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</si>
  <si>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</si>
  <si>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</si>
  <si>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</si>
  <si>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</si>
  <si>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</si>
  <si>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</si>
  <si>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</si>
  <si>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</si>
  <si>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</si>
  <si>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</si>
  <si>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</si>
  <si>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</si>
  <si>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</si>
  <si>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</si>
  <si>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</si>
  <si>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</si>
  <si>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</si>
  <si>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</si>
  <si>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</si>
  <si>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</si>
  <si>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</si>
  <si>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</si>
  <si>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</si>
  <si>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</si>
  <si>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</si>
  <si>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</si>
  <si>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</si>
  <si>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</si>
  <si>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</si>
  <si>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</si>
  <si>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</si>
  <si>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</si>
  <si>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</si>
  <si>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</si>
  <si>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</si>
  <si>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</si>
  <si>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</si>
  <si>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</si>
  <si>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</si>
  <si>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</si>
  <si>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</si>
  <si>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</si>
  <si>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</si>
  <si>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</si>
  <si>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</si>
  <si>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</si>
  <si>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</si>
  <si>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</si>
  <si>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</si>
  <si>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</si>
  <si>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</si>
  <si>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</si>
  <si>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</si>
  <si>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</si>
  <si>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</si>
  <si>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</si>
  <si>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</si>
  <si>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</si>
  <si>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</si>
  <si>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</si>
  <si>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</si>
  <si>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</si>
  <si>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</si>
  <si>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</si>
  <si>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</si>
  <si>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</si>
  <si>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</si>
  <si>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</si>
  <si>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</si>
  <si>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</si>
  <si>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</si>
  <si>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</si>
  <si>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</si>
  <si>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</si>
  <si>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</si>
  <si>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</si>
  <si>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</si>
  <si>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</si>
  <si>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</si>
  <si>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</si>
  <si>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</si>
  <si>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</si>
  <si>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</si>
  <si>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</si>
  <si>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</si>
  <si>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</si>
  <si>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</si>
  <si>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</si>
  <si>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</si>
  <si>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</si>
  <si>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</si>
  <si>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</si>
  <si>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</si>
  <si>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</si>
  <si>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</si>
  <si>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</si>
  <si>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</si>
  <si>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</si>
  <si>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</si>
  <si>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</si>
  <si>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</si>
  <si>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</si>
  <si>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</si>
  <si>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</si>
  <si>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</si>
  <si>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</si>
  <si>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</si>
  <si>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</si>
  <si>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</si>
  <si>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</si>
  <si>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</si>
  <si>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</si>
  <si>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</si>
  <si>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</si>
  <si>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</si>
  <si>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</si>
  <si>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</si>
  <si>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</si>
  <si>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</si>
  <si>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</si>
  <si>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</si>
  <si>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</si>
  <si>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</si>
  <si>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</si>
  <si>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</si>
  <si>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</si>
  <si>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</si>
  <si>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</si>
  <si>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</si>
  <si>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</si>
  <si>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</si>
  <si>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</si>
  <si>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</si>
  <si>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</si>
  <si>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</si>
  <si>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</si>
  <si>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</si>
  <si>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</si>
  <si>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</si>
  <si>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</si>
  <si>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</si>
  <si>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</si>
  <si>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</si>
  <si>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</si>
  <si>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</si>
  <si>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</si>
  <si>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</si>
  <si>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</si>
  <si>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</si>
  <si>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</si>
  <si>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</si>
  <si>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</si>
  <si>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</si>
  <si>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</si>
  <si>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</si>
  <si>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</si>
  <si>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</si>
  <si>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</si>
  <si>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</si>
  <si>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</si>
  <si>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PCM-20251201-00000264</t>
  </si>
  <si>
    <t>Critical</t>
  </si>
  <si>
    <t>team moved need 120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</si>
  <si>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</si>
  <si>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</si>
  <si>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</si>
  <si>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</si>
  <si>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</si>
  <si>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</si>
  <si>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</si>
  <si>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</si>
  <si>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</si>
  <si>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</si>
  <si>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</si>
  <si>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</si>
  <si>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</si>
  <si>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</si>
  <si>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</si>
  <si>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</si>
  <si>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</si>
  <si>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</si>
  <si>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</si>
  <si>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</si>
  <si>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</si>
  <si>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</si>
  <si>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</si>
  <si>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</si>
  <si>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</si>
  <si>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</si>
  <si>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</si>
  <si>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</si>
  <si>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</si>
  <si>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</si>
  <si>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</si>
  <si>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</si>
  <si>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</si>
  <si>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</si>
  <si>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</si>
  <si>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</si>
  <si>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</si>
  <si>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</si>
  <si>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</si>
  <si>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</si>
  <si>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</si>
  <si>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</si>
  <si>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</si>
  <si>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</si>
  <si>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</si>
  <si>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</si>
  <si>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</si>
  <si>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</si>
  <si>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</si>
  <si>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</si>
  <si>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</si>
  <si>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</si>
  <si>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</si>
  <si>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</si>
  <si>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</si>
  <si>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</si>
  <si>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</si>
  <si>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</si>
  <si>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</si>
  <si>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</si>
  <si>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</si>
  <si>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</si>
  <si>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</si>
  <si>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</si>
  <si>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</si>
  <si>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</si>
  <si>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</si>
  <si>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</si>
  <si>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</si>
  <si>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</si>
  <si>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</si>
  <si>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</si>
  <si>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</si>
  <si>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</si>
  <si>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</si>
  <si>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</si>
  <si>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</si>
  <si>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</si>
  <si>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</si>
  <si>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</si>
  <si>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</si>
  <si>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</si>
  <si>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</si>
  <si>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</si>
  <si>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</si>
  <si>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PCM-20251201-00000203</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</si>
  <si>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</si>
  <si>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</si>
  <si>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</si>
  <si>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</si>
  <si>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</si>
  <si>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</si>
  <si>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</si>
  <si>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</si>
  <si>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</si>
  <si>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</si>
  <si>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access road damage</t>
  </si>
  <si>
    <t>mak2762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</si>
</sst>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9" totalsRowShown="0" headerRowDxfId="172" dataDxfId="171" headerRowBorderDxfId="169" tableBorderDxfId="170" totalsRowBorderDxfId="168">
  <autoFilter ref="A1:L2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5" dataDxfId="154" headerRowBorderDxfId="152" tableBorderDxfId="153" totalsRowBorderDxfId="151">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5" totalsRowShown="0" headerRowDxfId="46" dataDxfId="45" headerRowBorderDxfId="43" tableBorderDxfId="44" totalsRowBorderDxfId="42">
  <autoFilter ref="A1:L2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9" totalsRowShown="0" headerRowDxfId="13" tableBorderDxfId="12">
  <autoFilter ref="A1:L47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9"/>
  <sheetViews>
    <sheetView tabSelected="1"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329.29691840277519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8</v>
      </c>
      <c r="D3" s="56" t="s">
        <v>19144</v>
      </c>
      <c r="E3" s="127" t="s">
        <v>39109</v>
      </c>
      <c r="F3" s="126">
        <v>45992.240381944444</v>
      </c>
      <c r="G3" s="125">
        <f ca="1">IFERROR(NOW()-F3,"-")</f>
        <v>4.962384256941732E-3</v>
      </c>
      <c r="H3" s="126">
        <v>45992.208761574075</v>
      </c>
      <c r="I3" s="128" t="str">
        <f>IFERROR(VLOOKUP(D3,DB!A:F,6,0),"")</f>
        <v>Power Cube</v>
      </c>
      <c r="J3" s="128" t="str">
        <f>IFERROR(VLOOKUP(D3,DB!A:G,7,0),"")</f>
        <v>Good+No BB Design</v>
      </c>
      <c r="K3" s="124" t="s">
        <v>39110</v>
      </c>
      <c r="L3" s="123" t="str">
        <f>IFERROR(VLOOKUP(D3,DB!A:I,9,0),"")</f>
        <v>Latis</v>
      </c>
    </row>
    <row r="4" spans="1:15" s="61" customFormat="1" ht="15" customHeight="1">
      <c r="A4" s="129"/>
      <c r="B4" s="128" t="str">
        <f>IFERROR(VLOOKUP(D4,DB!A:K,11,0),"")</f>
        <v/>
      </c>
      <c r="C4" s="128"/>
      <c r="D4" s="56"/>
      <c r="E4" s="127"/>
      <c r="F4" s="126"/>
      <c r="G4" s="125">
        <f ca="1">IFERROR(NOW()-F4,"-")</f>
        <v>45992.245344328701</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45992.245344328701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45992.245344328701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45992.245344328701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45992.245344328701</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45992.245344328701</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45992.245344328701</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45992.245344328701</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45992.245344328701</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45992.245344328701</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45992.245344328701</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45992.245344328701</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45992.245344328701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45992.245344328701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45992.245344328701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45992.245344328701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45992.245344328701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45992.245344328701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45992.245344328701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45992.245344328701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45992.245344328701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45992.245344328701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45992.245344328701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45992.245344328701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45992.245344328701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45992.245344328701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45992.245344328701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45992.245344328701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45992.245344328701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45992.245344328701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45992.245344328701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45992.245344328701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45992.245344328701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45992.245344328701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45992.245344328701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45992.245344328701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45992.245344328701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45992.245344328701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45992.245344328701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45992.245344328701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45992.245344328701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45992.245344328701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45992.245344328701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45992.245344328701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45992.245344328701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45992.245344328701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45992.245344328701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45992.245344328701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45992.245344328701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45992.245344328701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45992.245344328701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45992.245344328701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45992.245344328701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45992.245344328701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45992.245344328701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45992.245344328701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45992.245344328701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45992.245344328701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45992.245344328701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45992.245344328701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45992.245344328701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45992.245344328701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45992.245344328701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45992.245344328701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45992.245344328701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45992.245344328701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45992.245344328701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45992.245344328701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45992.245344328701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45992.245344328701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45992.245344328701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45992.245344328701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45992.245344328701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45992.245344328701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45992.245344328701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45992.245344328701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45992.245344328701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45992.245344328701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45992.245344328701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45992.245344328701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45992.245344328701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45992.245344328701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45992.245344328701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45992.245344328701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45992.245344328701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45992.245344328701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45992.245344328701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45992.245344328701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45992.245344328701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45992.245344328701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45992.245344328701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45992.245344328701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45992.245344328701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45992.245344328701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45992.245344328701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45992.245344328701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45992.245344328701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45992.245344328701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45992.245344328701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45992.245344328701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45992.245344328701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45992.245344328701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45992.245344328701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45992.245344328701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45992.245344328701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45992.245344328701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45992.245344328701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45992.245344328701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45992.245344328701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45992.245344328701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45992.245344328701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45992.245344328701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45992.245344328701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45992.245344328701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45992.245344328701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45992.245344328701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45992.245344328701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45992.245344328701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45992.245344328701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45992.245344328701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45992.245344328701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45992.245344328701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45992.245344328701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45992.245344328701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45992.245344328701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45992.245344328701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45992.245344328701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45992.245344328701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45992.245344328701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45992.245344328701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45992.245344328701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45992.245344328701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45992.245344328701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45992.245344328701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45992.245344328701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45992.245344328701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45992.245344328701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45992.245344328701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45992.245344328701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45992.245344328701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45992.245344328701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45992.245344328701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45992.245344328701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45992.245344328701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45992.245344328701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45992.245344328701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45992.245344328701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45992.245344328701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45992.245344328701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45992.245344328701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45992.245344328701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45992.245344328701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45992.245344328701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45992.245344328701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45992.245344328701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45992.245344328701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45992.245344328701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45992.245344328701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45992.245344328701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45992.245344328701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45992.245344328701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45992.245344328701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45992.245344328701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45992.245344328701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45992.245344328701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45992.245344328701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45992.245344328701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45992.245344328701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45992.245344328701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45992.245344328701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45992.245344328701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45992.245344328701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45992.245344328701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45992.245344328701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45992.245344328701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45992.245344328701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45992.245344328701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45992.245344328701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45992.245344328701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45992.245344328701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45992.245344328701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45992.245344328701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45992.245344328701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45992.245344328701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45992.245344328701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45992.245344328701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45992.245344328701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45992.245344328701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45992.245344328701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45992.245344328701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45992.245344328701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45992.245344328701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45992.245344328701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45992.245344328701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45992.245344328701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45992.245344328701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45992.245344328701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45992.245344328701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45992.245344328701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45992.245344328701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45992.245344328701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45992.245344328701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45992.245344328701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45992.245344328701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45992.245344328701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45992.245344328701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45992.245344328701</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45992.245344328701</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45992.245344328701</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45992.245344328701</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45992.245344328701</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45992.245344328701</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45992.245344328701</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45992.245344328701</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45992.245344328701</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45992.245344328701</v>
      </c>
      <c r="H219" s="126"/>
      <c r="I219" s="128" t="str">
        <f>IFERROR(VLOOKUP(D219,DB!A:F,6,0),"")</f>
        <v/>
      </c>
      <c r="J219" s="128" t="str">
        <f>IFERROR(VLOOKUP(D219,DB!A:G,7,0),"")</f>
        <v/>
      </c>
      <c r="K219" s="124"/>
      <c r="L219" s="123" t="str">
        <f>IFERROR(VLOOKUP(D219,DB!A:I,9,0),"")</f>
        <v/>
      </c>
    </row>
  </sheetData>
  <customSheetViews>
    <customSheetView guid="{F6042A99-DD27-4453-835D-0834D95730CC}" filter="1" showAutoFilter="1">
      <pageMargins left="0" right="0" top="0" bottom="0" header="0" footer="0"/>
      <autoFilter ref="B1:M1" xr:uid="{30F2D64C-5AF5-45B5-A13B-A1E0C062009A}"/>
    </customSheetView>
  </customSheetViews>
  <dataValidations count="2">
    <dataValidation allowBlank="1" showInputMessage="1" showErrorMessage="1" sqref="E1" xr:uid="{5DBA255D-CDD9-49FB-AD3C-AF70AB4EE696}"/>
    <dataValidation type="list" allowBlank="1" showInputMessage="1" showErrorMessage="1" sqref="E2:E2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167.24550636573986</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7.8579253472198616</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45992.245344328701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45992.245344328701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45992.245344328701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45992.245344328701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45992.245344328701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45992.245344328701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45992.245344328701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45992.245344328701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45992.245344328701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45992.245344328701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45992.245344328701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45992.245344328701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45992.245344328701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45992.245344328701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45992.245344328701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45992.245344328701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45992.245344328701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45992.245344328701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45992.245344328701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45992.245344328701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45992.245344328701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45992.245344328701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45992.245344328701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45992.245344328701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45992.245344328701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45992.245344328701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45992.245344328701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45992.245344328701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45992.245344328701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45992.245344328701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45992.245344328701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45992.245344328701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45992.245344328701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45992.245344328701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45992.245344328701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45992.245344328701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45992.245344328701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45992.245344328701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45992.245344328701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45992.245344328701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45992.245344328701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45992.245344328701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45992.245344328701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45992.245344328701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45992.245344328701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45992.245344328701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45992.245344328701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45992.245344328701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45992.245344328701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45992.245344328701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45992.245344328701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45992.245344328701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45992.245344328701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45992.245344328701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45992.245344328701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45992.245344328701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45992.245344328701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45992.245344328701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45992.245344328701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45992.245344328701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45992.245344328701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sheetData>
  <dataValidations count="2">
    <dataValidation allowBlank="1" showInputMessage="1" showErrorMessage="1" sqref="E1" xr:uid="{4D935161-CDD3-4592-B877-3FB59C99E142}"/>
    <dataValidation type="list" allowBlank="1" showInputMessage="1" showErrorMessage="1" sqref="E3:E4 E5: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45992.245344328701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45992.245344328701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45992.245344328701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45992.245344328701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45992.245344328701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45992.245344328701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45992.245344328701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45992.245344328701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45992.245344328701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45992.245344328701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45992.245344328701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45992.245344328701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45992.245344328701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45992.245344328701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45992.245344328701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45992.245344328701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45992.245344328701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45992.245344328701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45992.245344328701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45992.245344328701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45992.245344328701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45992.245344328701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45992.245344328701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45992.245344328701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45992.245344328701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45992.245344328701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45992.245344328701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45992.245344328701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45992.245344328701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45992.245344328701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45992.245344328701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45992.245344328701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45992.245344328701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45992.245344328701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45992.245344328701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45992.245344328701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45992.245344328701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45992.245344328701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45992.245344328701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45992.245344328701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45992.245344328701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45992.245344328701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45992.245344328701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45992.245344328701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45992.245344328701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45992.245344328701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45992.245344328701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45992.245344328701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45992.245344328701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45992.245344328701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45992.245344328701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45992.245344328701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45992.245344328701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45992.245344328701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45992.245344328701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45992.245344328701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45992.245344328701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45992.245344328701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45992.245344328701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45992.245344328701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45992.245344328701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45992.245344328701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45992.245344328701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45992.245344328701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45992.245344328701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45992.245344328701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45992.245344328701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45992.245344328701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45992.245344328701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45992.245344328701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45992.245344328701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45992.245344328701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45992.245344328701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45992.245344328701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45992.245344328701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45992.245344328701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45992.245344328701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45992.245344328701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45992.245344328701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45992.245344328701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45992.245344328701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45992.245344328701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45992.245344328701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45992.245344328701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45992.245344328701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45992.245344328701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45992.245344328701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45992.245344328701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45992.245344328701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45992.245344328701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45992.245344328701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45992.245344328701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45992.245344328701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45992.245344328701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45992.245344328701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45992.245344328701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45992.245344328701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45992.245344328701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45992.245344328701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45992.245344328701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45992.245344328701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45992.245344328701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45992.245344328701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45992.245344328701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45992.245344328701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45992.245344328701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45992.245344328701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45992.245344328701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45992.245344328701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45992.245344328701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45992.245344328701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45992.245344328701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45992.245344328701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45992.245344328701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45992.245344328701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45992.245344328701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45992.245344328701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45992.245344328701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45992.245344328701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45992.245344328701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45992.245344328701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45992.245344328701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45992.245344328701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45992.245344328701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45992.245344328701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45992.245344328701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45992.245344328701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45992.245344328701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45992.245344328701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45992.245344328701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45992.245344328701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45992.245344328701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45992.245344328701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45992.245344328701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45992.245344328701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45992.245344328701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45992.245344328701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45992.245344328701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45992.245344328701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45992.245344328701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45992.245344328701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45992.245344328701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45992.245344328701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45992.245344328701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45992.245344328701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45992.245344328701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45992.245344328701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45992.245344328701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45992.245344328701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45992.245344328701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45992.245344328701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45992.245344328701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45992.245344328701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45992.245344328701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45992.245344328701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45992.245344328701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45992.245344328701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45992.245344328701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45992.245344328701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45992.245344328701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45992.245344328701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45992.245344328701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45992.245344328701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45992.245344328701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45992.245344328701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45992.245344328701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45992.245344328701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45992.245344328701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45992.245344328701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45992.245344328701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45992.245344328701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45992.245344328701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45992.245344328701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45992.245344328701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45992.245344328701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45992.245344328701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45992.245344328701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45992.245344328701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45992.245344328701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45992.245344328701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45992.245344328701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45992.245344328701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45992.245344328701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45992.245344328701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45992.245344328701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45992.245344328701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45992.245344328701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45992.245344328701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45992.245344328701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45992.245344328701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45992.245344328701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45992.245344328701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45992.245344328701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45992.245344328701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45992.245344328701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45992.245344328701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45992.245344328701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45992.245344328701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45992.245344328701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45992.245344328701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45992.245344328701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45992.245344328701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45992.245344328701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45992.245344328701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45992.245344328701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45992.245344328701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45992.245344328701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45992.245344328701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45992.245344328701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45992.245344328701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45992.245344328701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45992.245344328701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45992.245344328701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45992.245344328701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45992.245344328701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45992.245344328701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45992.245344328701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45992.245344328701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45992.245344328701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45992.245344328701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45992.245344328701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45992.245344328701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45992.245344328701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45992.245344328701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45992.245344328701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45992.245344328701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45992.245344328701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45992.245344328701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45992.245344328701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45992.245344328701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45992.245344328701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45992.245344328701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45992.245344328701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45992.245344328701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45992.245344328701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45992.245344328701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45992.245344328701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45992.245344328701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45992.245344328701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45992.245344328701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45992.245344328701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45992.245344328701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45992.245344328701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45992.245344328701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45992.245344328701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45992.245344328701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45992.245344328701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45992.245344328701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45992.245344328701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45992.245344328701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45992.245344328701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45992.245344328701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45992.245344328701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45992.245344328701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45992.245344328701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45992.245344328701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45992.245344328701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45992.245344328701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45992.245344328701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45992.245344328701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45992.245344328701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45992.245344328701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45992.245344328701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45992.245344328701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45992.245344328701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45992.245344328701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45992.245344328701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45992.245344328701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45992.245344328701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45992.245344328701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45992.245344328701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45992.245344328701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45992.245344328701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45992.245344328701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45992.245344328701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45992.245344328701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45992.245344328701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45992.245344328701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45992.245344328701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45992.245344328701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45992.245344328701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45992.245344328701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45992.245344328701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45992.245344328701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45992.245344328701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45992.245344328701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45992.245344328701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45992.245344328701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45992.245344328701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45992.245344328701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45992.245344328701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45992.245344328701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45992.245344328701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45992.245344328701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45992.245344328701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45992.245344328701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45992.245344328701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45992.245344328701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45992.245344328701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45992.245344328701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45992.245344328701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45992.245344328701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45992.245344328701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45992.245344328701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45992.245344328701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45992.245344328701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45992.245344328701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45992.245344328701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45992.245344328701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45992.245344328701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45992.245344328701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45992.245344328701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45992.245344328701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45992.245344328701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45992.245344328701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45992.245344328701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45992.245344328701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45992.245344328701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45992.245344328701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45992.245344328701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45992.245344328701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45992.245344328701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45992.245344328701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45992.245344328701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45992.245344328701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45992.245344328701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45992.245344328701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45992.245344328701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45992.245344328701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45992.245344328701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45992.245344328701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45992.245344328701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45992.245344328701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45992.245344328701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45992.245344328701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45992.245344328701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45992.245344328701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45992.245344328701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45992.245344328701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45992.245344328701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45992.245344328701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45992.245344328701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45992.245344328701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45992.245344328701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45992.245344328701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45992.245344328701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45992.245344328701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45992.245344328701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45992.245344328701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45992.245344328701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45992.245344328701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45992.245344328701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45992.245344328701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45992.245344328701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45992.245344328701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45992.245344328701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45992.245344328701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45992.245344328701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45992.245344328701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45992.245344328701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45992.245344328701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45992.245344328701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45992.245344328701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45992.245344328701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45992.245344328701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45992.245344328701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45992.245344328701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45992.245344328701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45992.245344328701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45992.245344328701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45992.245344328701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45992.245344328701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45992.245344328701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45992.245344328701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45992.245344328701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45992.245344328701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45992.245344328701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45992.245344328701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45992.245344328701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45992.245344328701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45992.245344328701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45992.245344328701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45992.245344328701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45992.245344328701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45992.245344328701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45992.245344328701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45992.245344328701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45992.245344328701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45992.245344328701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45992.245344328701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45992.245344328701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45992.245344328701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45992.245344328701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45992.245344328701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45992.245344328701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45992.245344328701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45992.245344328701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45992.245344328701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45992.245344328701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45992.245344328701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45992.245344328701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45992.245344328701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45992.245344328701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45992.245344328701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45992.245344328701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45992.245344328701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45992.245344328701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45992.245344328701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45992.245344328701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45992.245344328701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45992.245344328701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45992.245344328701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45992.245344328701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45992.245344328701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45992.245344328701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45992.245344328701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45992.245344328701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45992.245344328701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45992.245344328701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45992.245344328701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45992.245344328701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45992.245344328701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45992.245344328701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45992.245344328701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45992.245344328701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45992.245344328701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45992.245344328701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45992.245344328701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45992.245344328701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45992.245344328701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45992.245344328701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45992.245344328701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45992.245344328701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45992.245344328701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45992.245344328701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45992.245344328701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45992.245344328701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45992.245344328701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45992.245344328701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45992.245344328701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45992.245344328701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45992.245344328701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45992.245344328701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45992.245344328701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45992.245344328701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45992.245344328701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45992.245344328701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45992.245344328701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45992.245344328701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45992.245344328701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45992.245344328701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45992.245344328701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45992.245344328701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45992.245344328701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45992.245344328701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45992.245344328701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45992.245344328701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45992.245344328701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45992.245344328701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45992.245344328701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45992.245344328701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45992.245344328701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45992.245344328701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45992.245344328701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45992.245344328701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45992.245344328701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45992.245344328701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45992.245344328701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45992.245344328701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45992.245344328701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45992.245344328701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45992.245344328701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45992.245344328701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45992.245344328701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45992.245344328701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45992.245344328701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45992.245344328701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45992.245344328701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45992.245344328701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45992.245344328701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45992.245344328701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45992.245344328701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45992.245344328701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45992.245344328701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45992.245344328701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45992.245344328701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45992.245344328701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45992.245344328701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45992.245344328701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45992.245344328701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45992.245344328701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45992.245344328701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45992.245344328701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45992.245344328701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45992.245344328701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45992.245344328701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45992.245344328701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45992.245344328701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45992.245344328701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45992.245344328701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45992.245344328701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45992.245344328701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45992.245344328701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45992.245344328701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45992.245344328701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45992.245344328701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45992.245344328701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45992.245344328701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45992.245344328701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45992.245344328701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45992.245344328701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45992.245344328701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45992.245344328701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45992.245344328701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45992.245344328701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45992.245344328701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45992.245344328701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45992.245344328701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45992.245344328701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45992.245344328701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45992.245344328701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45992.245344328701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45992.245344328701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45992.245344328701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45992.245344328701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45992.245344328701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45992.245344328701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45992.245344328701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45992.245344328701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45992.245344328701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45992.245344328701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45992.245344328701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45992.245344328701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45992.245344328701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45992.245344328701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45992.245344328701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45992.245344328701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45992.245344328701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45992.245344328701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45992.245344328701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45992.245344328701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45992.245344328701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45992.245344328701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45992.245344328701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45992.245344328701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45992.245344328701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45992.245344328701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45992.245344328701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45992.245344328701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45992.245344328701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45992.245344328701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45992.245344328701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45992.245344328701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45992.245344328701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45992.245344328701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45992.245344328701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45992.245344328701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45992.245344328701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45992.245344328701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45992.245344328701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45992.245344328701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45992.245344328701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45992.245344328701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45992.245344328701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45992.245344328701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45992.245344328701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45992.245344328701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45992.245344328701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45992.245344328701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45992.245344328701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45992.245344328701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45992.245344328701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45992.245344328701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45992.245344328701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45992.245344328701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45992.245344328701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45992.245344328701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45992.245344328701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45992.245344328701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45992.245344328701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45992.245344328701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45992.245344328701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45992.245344328701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45992.245344328701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45992.245344328701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45992.245344328701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45992.245344328701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45992.245344328701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45992.245344328701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45992.245344328701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45992.245344328701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45992.245344328701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45992.245344328701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45992.245344328701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45992.245344328701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45992.245344328701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45992.245344328701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45992.245344328701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45992.245344328701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45992.245344328701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45992.245344328701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45992.245344328701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45992.245344328701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45992.245344328701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45992.245344328701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45992.245344328701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45992.245344328701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45992.245344328701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45992.245344328701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45992.245344328701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45992.245344328701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45992.245344328701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45992.245344328701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45992.245344328701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45992.245344328701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45992.245344328701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45992.245344328701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45992.245344328701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45992.245344328701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45992.245344328701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45992.245344328701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45992.245344328701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45992.245344328701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45992.245344328701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45992.245344328701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45992.245344328701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45992.245344328701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45992.245344328701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45992.245344328701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45992.245344328701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45992.245344328701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45992.245344328701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45992.245344328701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45992.245344328701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45992.245344328701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45992.245344328701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45992.245344328701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45992.245344328701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45992.245344328701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45992.245344328701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45992.245344328701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45992.245344328701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45992.245344328701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45992.245344328701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45992.245344328701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45992.245344328701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45992.245344328701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45992.245344328701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45992.245344328701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45992.245344328701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45992.245344328701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45992.245344328701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45992.245344328701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45992.245344328701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45992.245344328701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45992.245344328701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45992.245344328701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45992.245344328701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45992.245344328701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45992.245344328701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45992.245344328701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45992.245344328701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45992.245344328701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45992.245344328701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45992.245344328701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45992.245344328701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45992.245344328701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45992.245344328701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45992.245344328701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45992.245344328701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45992.245344328701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45992.245344328701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45992.245344328701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45992.245344328701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45992.245344328701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45992.245344328701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45992.245344328701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45992.245344328701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45992.245344328701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45992.245344328701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45992.245344328701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45992.245344328701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45992.245344328701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45992.245344328701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45992.245344328701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45992.245344328701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45992.245344328701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45992.245344328701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45992.245344328701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45992.245344328701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45992.245344328701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45992.245344328701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45992.245344328701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45992.245344328701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45992.245344328701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45992.245344328701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45992.245344328701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45992.245344328701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45992.245344328701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45992.245344328701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45992.245344328701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45992.245344328701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45992.245344328701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45992.245344328701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45992.245344328701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45992.245344328701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45992.245344328701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45992.245344328701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45992.245344328701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45992.245344328701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45992.245344328701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45992.245344328701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45992.245344328701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45992.245344328701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45992.245344328701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45992.245344328701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45992.245344328701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45992.245344328701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45992.245344328701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45992.245344328701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45992.245344328701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45992.245344328701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45992.245344328701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45992.245344328701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45992.245344328701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45992.245344328701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45992.245344328701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45992.245344328701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45992.245344328701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45992.245344328701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45992.245344328701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45992.245344328701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45992.245344328701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45992.245344328701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45992.245344328701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45992.245344328701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45992.245344328701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45992.245344328701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45992.245344328701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45992.245344328701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45992.245344328701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45992.245344328701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45992.245344328701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45992.245344328701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45992.245344328701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45992.245344328701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45992.245344328701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45992.245344328701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45992.245344328701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45992.245344328701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45992.245344328701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45992.245344328701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45992.245344328701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45992.245344328701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45992.245344328701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45992.245344328701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45992.245344328701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45992.245344328701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45992.245344328701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45992.245344328701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45992.245344328701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45992.245344328701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45992.245344328701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45992.245344328701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45992.245344328701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45992.245344328701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45992.245344328701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45992.245344328701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45992.245344328701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45992.245344328701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45992.245344328701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45992.245344328701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45992.245344328701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45992.245344328701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45992.245344328701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45992.245344328701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45992.245344328701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45992.245344328701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45992.245344328701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45992.245344328701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45992.245344328701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45992.245344328701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45992.245344328701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45992.245344328701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45992.245344328701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45992.245344328701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45992.245344328701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45992.245344328701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45992.245344328701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45992.245344328701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45992.245344328701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45992.245344328701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45992.245344328701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45992.245344328701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45992.245344328701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45992.245344328701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45992.245344328701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45992.245344328701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45992.245344328701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45992.245344328701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45992.245344328701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45992.245344328701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45992.245344328701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45992.245344328701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45992.245344328701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45992.245344328701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45992.245344328701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45992.245344328701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45992.245344328701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45992.245344328701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45992.245344328701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45992.245344328701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45992.245344328701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45992.245344328701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45992.245344328701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45992.245344328701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45992.245344328701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45992.245344328701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45992.245344328701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45992.245344328701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45992.245344328701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45992.245344328701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45992.245344328701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45992.245344328701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45992.245344328701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45992.245344328701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45992.245344328701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45992.245344328701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45992.245344328701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45992.245344328701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45992.245344328701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45992.245344328701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45992.245344328701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45992.245344328701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45992.245344328701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45992.245344328701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45992.245344328701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45992.245344328701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45992.245344328701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45992.245344328701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45992.245344328701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45992.245344328701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45992.245344328701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45992.245344328701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45992.245344328701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45992.245344328701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45992.245344328701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45992.245344328701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45992.245344328701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45992.245344328701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45992.245344328701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45992.245344328701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45992.245344328701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45992.245344328701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45992.245344328701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45992.245344328701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45992.245344328701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45992.245344328701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45992.245344328701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45992.245344328701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45992.245344328701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45992.245344328701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45992.245344328701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45992.245344328701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45992.245344328701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45992.245344328701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45992.245344328701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45992.245344328701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45992.245344328701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45992.245344328701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45992.245344328701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45992.245344328701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45992.245344328701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45992.245344328701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45992.245344328701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45992.245344328701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45992.245344328701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45992.245344328701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45992.245344328701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45992.245344328701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45992.245344328701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45992.245344328701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45992.245344328701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45992.245344328701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45992.245344328701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45992.245344328701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45992.245344328701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45992.245344328701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45992.245344328701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45992.245344328701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45992.245344328701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45992.245344328701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45992.245344328701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45992.245344328701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45992.245344328701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45992.245344328701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45992.245344328701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45992.245344328701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45992.245344328701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45992.245344328701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45992.245344328701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45992.245344328701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45992.245344328701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45992.245344328701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45992.245344328701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45992.245344328701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45992.245344328701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45992.245344328701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45992.245344328701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45992.245344328701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45992.245344328701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45992.245344328701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45992.245344328701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45992.245344328701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45992.245344328701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45992.245344328701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45992.245344328701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45992.245344328701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45992.245344328701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45992.245344328701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45992.245344328701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45992.245344328701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45992.245344328701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45992.245344328701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45992.245344328701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45992.245344328701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45992.245344328701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45992.245344328701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45992.245344328701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45992.245344328701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45992.245344328701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45992.245344328701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45992.245344328701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45992.245344328701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45992.245344328701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45992.245344328701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45992.245344328701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45992.245344328701</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5"/>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288.76462673610513</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36438</v>
      </c>
      <c r="E3" s="91" t="s">
        <v>39106</v>
      </c>
      <c r="F3" s="92">
        <v>45992.156944444447</v>
      </c>
      <c r="G3" s="93">
        <f t="shared" ref="G3:G27" ca="1" si="0">IFERROR(NOW()-F3,"")</f>
        <v>8.8399884254613426E-2</v>
      </c>
      <c r="H3" s="92">
        <v>45992.15179398148</v>
      </c>
      <c r="I3" s="110" t="str">
        <f>IFERROR(VLOOKUP(D3,DB!A:F,6,0),"")</f>
        <v>Generator-SG</v>
      </c>
      <c r="J3" s="110" t="str">
        <f>IFERROR(VLOOKUP(D3,DB!A:G,7,0),"")</f>
        <v>No BB Shifted</v>
      </c>
      <c r="K3" s="94" t="s">
        <v>39197</v>
      </c>
      <c r="L3" s="88" t="str">
        <f>IFERROR(VLOOKUP(D3,DB!A:I,9,0),"")</f>
        <v>Latis</v>
      </c>
    </row>
    <row r="4" spans="1:16" ht="15" customHeight="1">
      <c r="A4" s="110"/>
      <c r="B4" s="110" t="str">
        <f>IFERROR(VLOOKUP(D4,DB!A:K,11,0),"")</f>
        <v/>
      </c>
      <c r="C4" s="90"/>
      <c r="D4" s="88"/>
      <c r="E4" s="91"/>
      <c r="F4" s="92"/>
      <c r="G4" s="93">
        <f t="shared" ca="1" si="0"/>
        <v>45992.245344328701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45992.245344328701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45992.245344328701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45992.245344328701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45992.245344328701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45992.245344328701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45992.245344328701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45992.245344328701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45992.245344328701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45992.245344328701</v>
      </c>
      <c r="H13" s="92"/>
      <c r="I13" s="110" t="str">
        <f>IFERROR(VLOOKUP(D13,DB!A:F,6,0),"")</f>
        <v/>
      </c>
      <c r="J13" s="110" t="str">
        <f>IFERROR(VLOOKUP(D13,DB!A:G,7,0),"")</f>
        <v/>
      </c>
      <c r="K13" s="94"/>
      <c r="L13" s="88" t="str">
        <f>IFERROR(VLOOKUP(D13,DB!A:I,9,0),"")</f>
        <v/>
      </c>
    </row>
    <row r="14" spans="1:16" ht="15" customHeight="1">
      <c r="A14" s="110"/>
      <c r="B14" s="110" t="str">
        <f>IFERROR(VLOOKUP(D15,DB!A:K,11,0),"")</f>
        <v/>
      </c>
      <c r="C14" s="90"/>
      <c r="D14" s="88"/>
      <c r="E14" s="91"/>
      <c r="F14" s="92"/>
      <c r="G14" s="93">
        <f t="shared" ca="1" si="0"/>
        <v>45992.245344328701</v>
      </c>
      <c r="H14" s="92"/>
      <c r="I14" s="110" t="str">
        <f>IFERROR(VLOOKUP(D15,DB!A:F,6,0),"")</f>
        <v/>
      </c>
      <c r="J14" s="110" t="str">
        <f>IFERROR(VLOOKUP(D15,DB!A:G,7,0),"")</f>
        <v/>
      </c>
      <c r="K14" s="94"/>
      <c r="L14" s="88" t="str">
        <f>IFERROR(VLOOKUP(D15,DB!A:I,9,0),"")</f>
        <v/>
      </c>
    </row>
    <row r="15" spans="1:16" ht="15" customHeight="1">
      <c r="A15" s="110"/>
      <c r="B15" s="110" t="str">
        <f>IFERROR(VLOOKUP(#REF!,DB!A:K,11,0),"")</f>
        <v/>
      </c>
      <c r="C15" s="90"/>
      <c r="D15" s="88"/>
      <c r="E15" s="91"/>
      <c r="F15" s="92"/>
      <c r="G15" s="93">
        <f t="shared" ca="1" si="0"/>
        <v>45992.245344328701</v>
      </c>
      <c r="H15" s="92"/>
      <c r="I15" s="110" t="str">
        <f>IFERROR(VLOOKUP(#REF!,DB!A:F,6,0),"")</f>
        <v/>
      </c>
      <c r="J15" s="110" t="str">
        <f>IFERROR(VLOOKUP(#REF!,DB!A:G,7,0),"")</f>
        <v/>
      </c>
      <c r="K15" s="94"/>
      <c r="L15" s="88" t="str">
        <f>IFERROR(VLOOKUP(#REF!,DB!A:I,9,0),"")</f>
        <v/>
      </c>
    </row>
    <row r="16" spans="1:16" ht="15" customHeight="1">
      <c r="A16" s="110"/>
      <c r="B16" s="110" t="str">
        <f>IFERROR(VLOOKUP(D16,DB!A:K,11,0),"")</f>
        <v/>
      </c>
      <c r="C16" s="90"/>
      <c r="D16" s="88"/>
      <c r="E16" s="91"/>
      <c r="F16" s="92"/>
      <c r="G16" s="93">
        <f t="shared" ca="1" si="0"/>
        <v>45992.245344328701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45992.245344328701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45992.245344328701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45992.245344328701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45992.245344328701</v>
      </c>
      <c r="H20" s="92"/>
      <c r="I20" s="110" t="str">
        <f>IFERROR(VLOOKUP(D20,DB!A:F,6,0),"")</f>
        <v/>
      </c>
      <c r="J20" s="110" t="str">
        <f>IFERROR(VLOOKUP(D20,DB!A:G,7,0),"")</f>
        <v/>
      </c>
      <c r="K20" s="94"/>
      <c r="L20" s="88" t="str">
        <f>IFERROR(VLOOKUP(D20,DB!A:I,9,0),"")</f>
        <v/>
      </c>
    </row>
    <row r="21" spans="1:12" ht="15" customHeight="1">
      <c r="A21" s="110"/>
      <c r="B21" s="110" t="str">
        <f>IFERROR(VLOOKUP(D22,DB!A:K,11,0),"")</f>
        <v/>
      </c>
      <c r="C21" s="90"/>
      <c r="D21" s="150"/>
      <c r="E21" s="91"/>
      <c r="F21" s="92"/>
      <c r="G21" s="93">
        <f t="shared" ca="1" si="0"/>
        <v>45992.245344328701</v>
      </c>
      <c r="H21" s="92"/>
      <c r="I21" s="110" t="str">
        <f>IFERROR(VLOOKUP(D22,DB!A:F,6,0),"")</f>
        <v/>
      </c>
      <c r="J21" s="110" t="str">
        <f>IFERROR(VLOOKUP(D22,DB!A:G,7,0),"")</f>
        <v/>
      </c>
      <c r="K21" s="94"/>
      <c r="L21" s="88" t="str">
        <f>IFERROR(VLOOKUP(D22,DB!A:I,9,0),"")</f>
        <v/>
      </c>
    </row>
    <row r="22" spans="1:12" ht="15" customHeight="1">
      <c r="A22" s="110"/>
      <c r="B22" s="110" t="str">
        <f>IFERROR(VLOOKUP(#REF!,DB!A:K,11,0),"")</f>
        <v/>
      </c>
      <c r="C22" s="90"/>
      <c r="D22" s="88"/>
      <c r="E22" s="91"/>
      <c r="F22" s="92"/>
      <c r="G22" s="93">
        <f t="shared" ca="1" si="0"/>
        <v>45992.245344328701</v>
      </c>
      <c r="H22" s="92"/>
      <c r="I22" s="110" t="str">
        <f>IFERROR(VLOOKUP(#REF!,DB!A:F,6,0),"")</f>
        <v/>
      </c>
      <c r="J22" s="110" t="str">
        <f>IFERROR(VLOOKUP(#REF!,DB!A:G,7,0),"")</f>
        <v/>
      </c>
      <c r="K22" s="94"/>
      <c r="L22" s="88" t="str">
        <f>IFERROR(VLOOKUP(#REF!,DB!A:I,9,0),"")</f>
        <v/>
      </c>
    </row>
    <row r="23" spans="1:12" ht="15" customHeight="1">
      <c r="A23" s="110"/>
      <c r="B23" s="110" t="str">
        <f>IFERROR(VLOOKUP(D23,DB!A:K,11,0),"")</f>
        <v/>
      </c>
      <c r="C23" s="90"/>
      <c r="D23" s="88"/>
      <c r="E23" s="91"/>
      <c r="F23" s="92"/>
      <c r="G23" s="93">
        <f t="shared" ca="1" si="0"/>
        <v>45992.245344328701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45992.245344328701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45992.245344328701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45992.245344328701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45992.245344328701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ref="G28:G91" ca="1" si="1">IFERROR(NOW()-F28,"")</f>
        <v>45992.245344328701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45992.245344328701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45992.245344328701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45992.245344328701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45992.245344328701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45992.245344328701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45992.245344328701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45992.245344328701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45992.245344328701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45992.245344328701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45992.245344328701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45992.245344328701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45992.245344328701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45992.245344328701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45992.245344328701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45992.245344328701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45992.245344328701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45992.245344328701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45992.245344328701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45992.245344328701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45992.245344328701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45992.245344328701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45992.245344328701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45992.245344328701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45992.245344328701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45992.245344328701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45992.245344328701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45992.245344328701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45992.245344328701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45992.245344328701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45992.245344328701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45992.245344328701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45992.245344328701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45992.245344328701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45992.245344328701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45992.245344328701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45992.245344328701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45992.245344328701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45992.245344328701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45992.245344328701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45992.245344328701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45992.245344328701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45992.245344328701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45992.245344328701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45992.245344328701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45992.245344328701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45992.245344328701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45992.245344328701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45992.245344328701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45992.245344328701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45992.245344328701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45992.245344328701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45992.245344328701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45992.245344328701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45992.245344328701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45992.245344328701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45992.245344328701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45992.245344328701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45992.245344328701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45992.245344328701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45992.245344328701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45992.245344328701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45992.245344328701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45992.245344328701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ref="G92:G155" ca="1" si="2">IFERROR(NOW()-F92,"")</f>
        <v>45992.245344328701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45992.245344328701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45992.245344328701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45992.245344328701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45992.245344328701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45992.245344328701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45992.245344328701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45992.245344328701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45992.245344328701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45992.245344328701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45992.245344328701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45992.245344328701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45992.245344328701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45992.245344328701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45992.245344328701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45992.245344328701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45992.245344328701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45992.245344328701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45992.245344328701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45992.245344328701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45992.245344328701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45992.245344328701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45992.245344328701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45992.245344328701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45992.245344328701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45992.245344328701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45992.245344328701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45992.245344328701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45992.245344328701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45992.245344328701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45992.245344328701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45992.245344328701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45992.245344328701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45992.245344328701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45992.245344328701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45992.245344328701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45992.245344328701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45992.245344328701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45992.245344328701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45992.245344328701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45992.245344328701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45992.245344328701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45992.245344328701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45992.245344328701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45992.245344328701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45992.245344328701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45992.245344328701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45992.245344328701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45992.245344328701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45992.245344328701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45992.245344328701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45992.245344328701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45992.245344328701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45992.245344328701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45992.245344328701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45992.245344328701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45992.245344328701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45992.245344328701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45992.245344328701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45992.245344328701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45992.245344328701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45992.245344328701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45992.245344328701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45992.245344328701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ref="G156:G219" ca="1" si="3">IFERROR(NOW()-F156,"")</f>
        <v>45992.245344328701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45992.245344328701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45992.245344328701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45992.245344328701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45992.245344328701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45992.245344328701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45992.245344328701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45992.245344328701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45992.245344328701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45992.245344328701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45992.245344328701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45992.245344328701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45992.245344328701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45992.245344328701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45992.245344328701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45992.245344328701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45992.245344328701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45992.245344328701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45992.245344328701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45992.245344328701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45992.245344328701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45992.245344328701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45992.245344328701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45992.245344328701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45992.245344328701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45992.245344328701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45992.245344328701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45992.245344328701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45992.245344328701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45992.245344328701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45992.245344328701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45992.245344328701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45992.245344328701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45992.245344328701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45992.245344328701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45992.245344328701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45992.245344328701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45992.245344328701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45992.245344328701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45992.245344328701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45992.245344328701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45992.245344328701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45992.245344328701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45992.245344328701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45992.245344328701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45992.245344328701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45992.245344328701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45992.245344328701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45992.245344328701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45992.245344328701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45992.245344328701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45992.245344328701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45992.245344328701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45992.245344328701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45992.245344328701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45992.245344328701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45992.245344328701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45992.245344328701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45992.245344328701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45992.245344328701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45992.245344328701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45992.245344328701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45992.245344328701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45992.245344328701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ref="G220:G265" ca="1" si="4">IFERROR(NOW()-F220,"")</f>
        <v>45992.245344328701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45992.245344328701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45992.245344328701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45992.245344328701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45992.245344328701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45992.245344328701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45992.245344328701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45992.245344328701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45992.245344328701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45992.245344328701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45992.245344328701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45992.245344328701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45992.245344328701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45992.245344328701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45992.245344328701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45992.245344328701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45992.245344328701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45992.245344328701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45992.245344328701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45992.245344328701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45992.245344328701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45992.245344328701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45992.245344328701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45992.245344328701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45992.245344328701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45992.245344328701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45992.245344328701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45992.245344328701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45992.245344328701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45992.245344328701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45992.245344328701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45992.245344328701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45992.245344328701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45992.245344328701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45992.245344328701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45992.245344328701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45992.245344328701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45992.245344328701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45992.245344328701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45992.245344328701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45992.245344328701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45992.245344328701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45992.245344328701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45992.245344328701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45992.245344328701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45992.245344328701</v>
      </c>
      <c r="H265" s="92"/>
      <c r="I265" s="110" t="str">
        <f>IFERROR(VLOOKUP(D265,DB!A:F,6,0),"")</f>
        <v/>
      </c>
      <c r="J265" s="110" t="str">
        <f>IFERROR(VLOOKUP(D265,DB!A:G,7,0),"")</f>
        <v/>
      </c>
      <c r="K265" s="94"/>
      <c r="L265" s="88" t="str">
        <f>IFERROR(VLOOKUP(D265,DB!A:I,9,0),"")</f>
        <v/>
      </c>
    </row>
  </sheetData>
  <dataValidations count="2">
    <dataValidation allowBlank="1" showInputMessage="1" showErrorMessage="1" sqref="E1" xr:uid="{A4F81451-56CC-4543-9497-104C4E44EE4B}"/>
    <dataValidation type="list" allowBlank="1" showInputMessage="1" showErrorMessage="1" sqref="E2:E26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K16" sqref="K1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100.41328414351301</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39109</v>
      </c>
      <c r="F3" s="38">
        <v>45926.188877314817</v>
      </c>
      <c r="G3" s="105">
        <f t="shared" ref="G3" ca="1" si="0">IFERROR(NOW()-F3,"")</f>
        <v>66.056467013884685</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39109</v>
      </c>
      <c r="F4" s="107">
        <v>45948.661111111112</v>
      </c>
      <c r="G4" s="108">
        <f t="shared" ref="G4" ca="1" si="1">IFERROR(NOW()-F4,"")</f>
        <v>43.584233217588917</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10.872045717587753</v>
      </c>
      <c r="H5" s="136">
        <v>45981.360798611109</v>
      </c>
      <c r="I5" s="106" t="str">
        <f>IFERROR(VLOOKUP(D5,DB!A:F,6,0),"")</f>
        <v>SCECO</v>
      </c>
      <c r="J5" s="106" t="str">
        <f>IFERROR(VLOOKUP(D5,DB!A:G,7,0),"")</f>
        <v>Dead</v>
      </c>
      <c r="K5" s="106" t="s">
        <v>39205</v>
      </c>
      <c r="L5" s="106" t="str">
        <f>IFERROR(VLOOKUP(D5,DB!A:I,9,0),"")</f>
        <v>Latis</v>
      </c>
    </row>
    <row r="6" spans="1:13">
      <c r="A6" s="37" t="s">
        <v>39206</v>
      </c>
      <c r="B6" s="37" t="s">
        <v>5445</v>
      </c>
      <c r="C6" s="37">
        <v>1</v>
      </c>
      <c r="D6" s="37" t="s">
        <v>36123</v>
      </c>
      <c r="E6" s="37" t="s">
        <v>39106</v>
      </c>
      <c r="F6" s="38">
        <v>45992.123136574075</v>
      </c>
      <c r="G6" s="135">
        <f ca="1">IFERROR(NOW()-F6,"")</f>
        <v>0.12220775462628808</v>
      </c>
      <c r="H6" s="38">
        <v>45992.1175</v>
      </c>
      <c r="I6" s="37" t="str">
        <f>IFERROR(VLOOKUP(D6,DB!A:F,6,0),"")</f>
        <v>Generator-SG</v>
      </c>
      <c r="J6" s="37" t="str">
        <f>IFERROR(VLOOKUP(D6,DB!A:G,7,0),"")</f>
        <v>Vandalized</v>
      </c>
      <c r="K6" s="103" t="s">
        <v>39207</v>
      </c>
      <c r="L6" s="37" t="str">
        <f>IFERROR(VLOOKUP(D6,DB!A:I,9,0),"")</f>
        <v>Latis</v>
      </c>
    </row>
    <row r="7" spans="1:13">
      <c r="A7" s="37"/>
      <c r="B7" s="37" t="str">
        <f>IFERROR(VLOOKUP(D7,DB!A:K,11,0),"")</f>
        <v/>
      </c>
      <c r="C7" s="37"/>
      <c r="D7" s="37"/>
      <c r="E7" s="37"/>
      <c r="F7" s="38"/>
      <c r="G7" s="135">
        <f ca="1">IFERROR(NOW()-F7,"")</f>
        <v>45992.245344328701</v>
      </c>
      <c r="H7" s="38"/>
      <c r="I7" s="37" t="str">
        <f>IFERROR(VLOOKUP(D7,DB!A:F,6,0),"")</f>
        <v/>
      </c>
      <c r="J7" s="37" t="str">
        <f>IFERROR(VLOOKUP(D7,DB!A:G,7,0),"")</f>
        <v/>
      </c>
      <c r="K7" s="37"/>
      <c r="L7" s="37" t="str">
        <f>IFERROR(VLOOKUP(D7,DB!A:I,9,0),"")</f>
        <v/>
      </c>
    </row>
    <row r="8" spans="1:13">
      <c r="A8" s="37"/>
      <c r="B8" s="37" t="str">
        <f>IFERROR(VLOOKUP(D8,DB!A:K,11,0),"")</f>
        <v/>
      </c>
      <c r="C8" s="37"/>
      <c r="D8" s="154"/>
      <c r="E8" s="37"/>
      <c r="F8" s="38"/>
      <c r="G8" s="135">
        <f ca="1">IFERROR(NOW()-F8,"")</f>
        <v>45992.245344328701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45992.245344328701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45992.245344328701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45992.245344328701</v>
      </c>
      <c r="H11" s="38"/>
      <c r="I11" s="37" t="str">
        <f>IFERROR(VLOOKUP(D11,DB!A:F,6,0),"")</f>
        <v/>
      </c>
      <c r="J11" s="37" t="str">
        <f>IFERROR(VLOOKUP(D11,DB!A:G,7,0),"")</f>
        <v/>
      </c>
      <c r="K11" s="37"/>
      <c r="L11" s="37" t="str">
        <f>IFERROR(VLOOKUP(D11,DB!A:I,9,0),"")</f>
        <v/>
      </c>
    </row>
    <row r="12" spans="1:13">
      <c r="A12" s="37"/>
      <c r="B12" s="37" t="str">
        <f>IFERROR(VLOOKUP(D12,DB!A:K,11,0),"")</f>
        <v>R5</v>
      </c>
      <c r="C12" s="37"/>
      <c r="D12" s="37" t="s">
        <v>39208</v>
      </c>
      <c r="E12" s="37"/>
      <c r="F12" s="38"/>
      <c r="G12" s="105">
        <f ca="1">IFERROR(NOW()-F12,"")</f>
        <v>45992.245344328701</v>
      </c>
      <c r="H12" s="38"/>
      <c r="I12" s="37" t="str">
        <f>IFERROR(VLOOKUP(D12,DB!A:F,6,0),"")</f>
        <v>SCECO</v>
      </c>
      <c r="J12" s="37" t="str">
        <f>IFERROR(VLOOKUP(D12,DB!A:G,7,0),"")</f>
        <v>No BB Design</v>
      </c>
      <c r="K12" s="37"/>
      <c r="L12" s="37" t="str">
        <f>IFERROR(VLOOKUP(D12,DB!A:I,9,0),"")</f>
        <v>Latis</v>
      </c>
    </row>
    <row r="13" spans="1:13">
      <c r="A13" s="37"/>
      <c r="B13" s="37" t="str">
        <f>IFERROR(VLOOKUP(D13,DB!A:K,11,0),"")</f>
        <v/>
      </c>
      <c r="C13" s="37"/>
      <c r="D13" s="37"/>
      <c r="E13" s="37"/>
      <c r="F13" s="38"/>
      <c r="G13" s="105">
        <f ca="1">IFERROR(NOW()-F13,"")</f>
        <v>45992.245344328701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45992.245344328701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45992.245344328701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45992.245344328701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45992.245344328701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45992.245344328701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45992.245344328701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45992.245344328701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45992.245344328701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45992.245344328701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45992.245344328701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45992.245344328701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45992.245344328701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45992.245344328701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45992.245344328701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45992.245344328701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45992.245344328701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45992.245344328701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45992.245344328701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45992.245344328701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45992.245344328701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45992.245344328701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45992.245344328701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45992.245344328701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45992.245344328701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45992.245344328701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45992.245344328701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45992.245344328701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45992.245344328701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45992.245344328701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45992.245344328701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45992.245344328701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45992.245344328701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45992.245344328701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45992.245344328701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45992.245344328701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45992.245344328701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45992.245344328701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45992.245344328701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45992.245344328701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45992.245344328701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45992.245344328701</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45992.245344328701</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45992.245344328701</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45992.245344328701</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45992.245344328701</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45992.245344328701</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45992.245344328701</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45992.245344328701</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45992.245344328701</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45992.245344328701</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45992.245344328701</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45992.245344328701</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45992.245344328701</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45992.245344328701</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45992.245344328701</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45992.245344328701</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45992.245344328701</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45992.245344328701</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9"/>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45992.245344328701</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45992.245344328701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45992.245344328701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45992.245344328701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45992.245344328701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45992.245344328701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45992.245344328701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45992.245344328701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45992.245344328701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45992.245344328701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45992.245344328701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45992.245344328701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45992.245344328701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45992.245344328701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45992.245344328701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45992.245344328701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45992.245344328701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45992.245344328701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45992.245344328701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45992.245344328701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45992.245344328701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45992.245344328701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45992.245344328701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45992.245344328701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45992.245344328701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45992.245344328701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45992.245344328701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45992.245344328701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45992.245344328701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45992.245344328701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45992.245344328701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45992.245344328701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45992.245344328701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45992.245344328701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45992.245344328701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45992.245344328701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45992.245344328701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45992.245344328701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45992.245344328701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45992.245344328701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45992.245344328701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45992.245344328701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45992.245344328701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45992.245344328701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45992.245344328701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45992.245344328701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45992.245344328701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45992.245344328701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45992.245344328701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45992.245344328701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45992.245344328701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45992.245344328701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45992.245344328701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45992.245344328701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45992.245344328701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45992.245344328701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45992.245344328701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45992.245344328701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45992.245344328701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45992.245344328701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45992.245344328701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45992.245344328701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45992.245344328701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45992.245344328701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45992.245344328701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45992.245344328701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45992.245344328701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45992.245344328701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45992.245344328701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45992.245344328701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45992.245344328701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45992.245344328701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45992.245344328701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45992.245344328701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45992.245344328701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45992.245344328701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45992.245344328701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45992.245344328701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45992.245344328701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45992.245344328701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45992.245344328701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45992.245344328701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45992.245344328701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45992.245344328701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45992.245344328701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45992.245344328701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45992.245344328701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45992.245344328701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45992.245344328701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45992.245344328701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45992.245344328701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45992.245344328701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45992.245344328701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45992.245344328701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45992.245344328701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45992.245344328701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45992.245344328701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45992.245344328701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45992.245344328701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45992.245344328701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45992.245344328701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45992.245344328701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45992.245344328701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45992.245344328701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45992.245344328701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45992.245344328701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45992.245344328701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45992.245344328701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45992.245344328701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45992.245344328701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45992.245344328701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45992.245344328701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45992.245344328701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45992.245344328701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45992.245344328701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45992.245344328701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45992.245344328701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45992.245344328701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45992.245344328701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45992.245344328701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45992.245344328701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45992.245344328701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45992.245344328701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45992.245344328701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45992.245344328701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45992.245344328701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45992.245344328701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45992.245344328701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45992.245344328701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45992.245344328701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45992.245344328701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45992.245344328701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45992.245344328701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45992.245344328701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45992.245344328701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45992.245344328701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45992.245344328701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45992.245344328701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45992.245344328701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45992.245344328701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45992.245344328701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45992.245344328701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45992.245344328701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45992.245344328701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45992.245344328701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45992.245344328701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45992.245344328701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45992.245344328701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45992.245344328701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45992.245344328701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45992.245344328701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45992.245344328701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45992.245344328701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45992.245344328701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45992.245344328701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45992.245344328701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45992.245344328701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45992.245344328701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45992.245344328701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45992.245344328701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45992.245344328701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45992.245344328701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45992.245344328701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45992.245344328701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45992.245344328701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45992.245344328701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45992.245344328701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45992.245344328701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45992.245344328701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45992.245344328701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45992.245344328701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45992.245344328701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45992.245344328701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45992.245344328701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45992.245344328701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45992.245344328701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45992.245344328701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45992.245344328701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45992.245344328701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45992.245344328701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45992.245344328701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45992.245344328701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45992.245344328701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45992.245344328701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45992.245344328701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45992.245344328701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45992.245344328701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45992.245344328701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45992.245344328701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45992.245344328701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45992.245344328701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45992.245344328701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45992.245344328701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45992.245344328701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45992.245344328701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45992.245344328701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45992.245344328701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45992.245344328701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45992.245344328701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45992.245344328701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45992.245344328701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45992.245344328701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45992.245344328701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45992.245344328701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45992.245344328701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45992.245344328701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45992.245344328701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45992.245344328701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45992.245344328701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45992.245344328701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45992.245344328701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45992.245344328701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45992.245344328701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45992.245344328701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45992.245344328701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45992.245344328701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45992.245344328701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45992.245344328701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45992.245344328701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45992.245344328701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45992.245344328701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45992.245344328701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45992.245344328701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45992.245344328701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45992.245344328701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45992.245344328701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45992.245344328701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45992.245344328701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45992.245344328701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45992.245344328701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45992.245344328701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45992.245344328701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45992.245344328701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45992.245344328701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45992.245344328701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45992.245344328701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45992.245344328701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45992.245344328701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45992.245344328701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45992.245344328701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45992.245344328701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45992.245344328701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45992.245344328701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45992.245344328701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45992.245344328701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45992.245344328701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45992.245344328701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45992.245344328701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45992.245344328701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45992.245344328701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45992.245344328701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45992.245344328701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45992.245344328701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45992.245344328701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45992.245344328701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45992.245344328701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45992.245344328701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45992.245344328701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45992.245344328701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45992.245344328701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45992.245344328701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45992.245344328701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45992.245344328701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45992.245344328701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45992.245344328701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45992.245344328701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45992.245344328701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45992.245344328701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45992.245344328701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45992.245344328701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45992.245344328701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45992.245344328701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45992.245344328701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45992.245344328701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45992.245344328701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45992.245344328701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45992.245344328701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45992.245344328701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45992.245344328701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45992.245344328701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45992.245344328701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45992.245344328701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45992.245344328701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45992.245344328701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45992.245344328701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45992.245344328701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45992.245344328701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45992.245344328701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45992.245344328701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45992.245344328701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45992.245344328701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45992.245344328701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45992.245344328701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45992.245344328701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45992.245344328701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45992.245344328701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45992.245344328701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45992.245344328701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45992.245344328701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45992.245344328701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45992.245344328701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45992.245344328701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45992.245344328701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45992.245344328701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45992.245344328701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45992.245344328701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45992.245344328701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45992.245344328701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45992.245344328701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45992.245344328701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45992.245344328701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45992.245344328701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45992.245344328701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45992.245344328701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45992.245344328701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45992.245344328701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45992.245344328701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45992.245344328701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45992.245344328701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45992.245344328701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45992.245344328701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45992.245344328701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45992.245344328701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45992.245344328701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45992.245344328701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45992.245344328701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45992.245344328701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45992.245344328701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45992.245344328701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45992.245344328701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45992.245344328701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45992.245344328701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45992.245344328701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45992.245344328701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45992.245344328701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45992.245344328701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45992.245344328701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45992.245344328701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45992.245344328701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45992.245344328701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45992.245344328701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45992.245344328701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45992.245344328701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45992.245344328701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45992.245344328701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45992.245344328701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45992.245344328701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45992.245344328701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45992.245344328701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45992.245344328701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45992.245344328701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45992.245344328701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45992.245344328701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45992.245344328701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45992.245344328701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45992.245344328701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45992.245344328701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45992.245344328701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45992.245344328701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45992.245344328701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45992.245344328701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45992.245344328701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45992.245344328701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45992.245344328701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45992.245344328701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45992.245344328701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45992.245344328701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45992.245344328701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45992.245344328701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45992.245344328701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45992.245344328701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45992.245344328701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45992.245344328701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45992.245344328701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45992.245344328701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45992.245344328701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45992.245344328701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45992.245344328701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45992.245344328701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45992.245344328701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45992.245344328701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45992.245344328701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45992.245344328701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45992.245344328701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45992.245344328701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45992.245344328701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45992.245344328701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45992.245344328701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45992.245344328701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45992.245344328701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45992.245344328701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45992.245344328701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45992.245344328701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45992.245344328701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45992.245344328701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45992.245344328701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45992.245344328701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45992.245344328701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45992.245344328701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45992.245344328701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45992.245344328701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45992.245344328701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45992.245344328701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45992.245344328701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45992.245344328701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45992.245344328701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45992.245344328701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45992.245344328701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45992.245344328701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45992.245344328701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45992.245344328701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45992.245344328701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45992.245344328701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45992.245344328701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45992.245344328701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45992.245344328701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45992.245344328701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45992.245344328701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45992.245344328701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45992.245344328701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45992.245344328701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45992.245344328701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45992.245344328701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45992.245344328701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45992.245344328701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45992.245344328701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45992.245344328701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45992.245344328701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45992.245344328701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45992.245344328701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45992.245344328701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45992.245344328701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45992.245344328701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45992.245344328701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45992.245344328701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45992.245344328701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45992.245344328701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45992.245344328701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45992.245344328701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45992.245344328701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45992.245344328701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45992.245344328701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45992.245344328701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45992.245344328701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45992.245344328701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45992.245344328701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45992.245344328701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45992.245344328701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45992.245344328701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45992.245344328701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45992.245344328701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45992.245344328701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45992.245344328701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45992.245344328701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45992.245344328701</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45992.245344328701</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45992.245344328701</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45992.245344328701</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45992.245344328701</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45992.245344328701</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45992.245344328701</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45992.245344328701</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45992.245344328701</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45992.245344328701</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45992.245344328701</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45992.245344328701</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45992.245344328701</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45992.245344328701</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45992.245344328701</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45992.245344328701</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45992.245344328701</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45992.245344328701</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45992.245344328701</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45992.245344328701</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45992.245344328701</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45992.245344328701</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45992.245344328701</v>
      </c>
      <c r="H478" s="121"/>
      <c r="I478" s="119" t="str">
        <f>IFERROR(VLOOKUP(D478,DB!A:F,6,0),"")</f>
        <v/>
      </c>
      <c r="J478" s="119" t="str">
        <f>IFERROR(VLOOKUP(D478,DB!A:G,7,0),"")</f>
        <v/>
      </c>
      <c r="K478" s="122"/>
      <c r="L478" s="137" t="str">
        <f>IFERROR(VLOOKUP(D478,DB!A:I,9,0),"")</f>
        <v/>
      </c>
    </row>
    <row r="479" spans="1:12" ht="31.5" customHeight="1">
      <c r="A479" s="143"/>
      <c r="B479" s="144" t="str">
        <f>IFERROR(VLOOKUP(D479,DB!A:K,11,0),"")</f>
        <v/>
      </c>
      <c r="C479" s="145"/>
      <c r="D479" s="144"/>
      <c r="E479" s="142"/>
      <c r="F479" s="146"/>
      <c r="G479" s="147">
        <f ca="1">IFERROR(NOW()-F479,"-")</f>
        <v>45992.245344328701</v>
      </c>
      <c r="H479" s="146"/>
      <c r="I479" s="144" t="str">
        <f>IFERROR(VLOOKUP(D479,DB!A:F,6,0),"")</f>
        <v/>
      </c>
      <c r="J479" s="144" t="str">
        <f>IFERROR(VLOOKUP(D479,DB!A:G,7,0),"")</f>
        <v/>
      </c>
      <c r="K479" s="148"/>
      <c r="L479" s="149" t="str">
        <f>IFERROR(VLOOKUP(D479,DB!A:I,9,0),"")</f>
        <v/>
      </c>
    </row>
  </sheetData>
  <dataValidations count="2">
    <dataValidation allowBlank="1" showInputMessage="1" showErrorMessage="1" sqref="E1" xr:uid="{9E1BC488-8814-4F8A-8DBE-742B3278AB71}"/>
    <dataValidation type="list" allowBlank="1" showInputMessage="1" showErrorMessage="1" sqref="E2:E47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2025-12-01T02:54:07Z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