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51" documentId="120_S{2AC9BD13-BADA-5192-A53E-5A8FF88502F6}" xr6:coauthVersionLast="47" xr6:coauthVersionMax="47" xr10:uidLastSave="{F0300E55-F6FB-4381-A6DA-C40CB7C538D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<sst xmlns="http://schemas.openxmlformats.org/spreadsheetml/2006/main" count="180309" uniqueCount="39137">
  <si>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</si>
  <si>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</si>
  <si>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</si>
  <si>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</si>
  <si>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</si>
  <si>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</si>
  <si>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</si>
  <si>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</si>
  <si>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</si>
  <si>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</si>
  <si>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</si>
  <si>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</si>
  <si>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</si>
  <si>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</si>
  <si>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</si>
  <si>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</si>
  <si>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</si>
  <si>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</si>
  <si>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</si>
  <si>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</si>
  <si>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</si>
  <si>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</si>
  <si>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</si>
  <si>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</si>
  <si>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</si>
  <si>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</si>
  <si>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</si>
  <si>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</si>
  <si>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</si>
  <si>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</si>
  <si>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</si>
  <si>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</si>
  <si>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</si>
  <si>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</si>
  <si>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</si>
  <si>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</si>
  <si>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</si>
  <si>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</si>
  <si>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</si>
  <si>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</si>
  <si>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</si>
  <si>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</si>
  <si>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</si>
  <si>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</si>
  <si>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</si>
  <si>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</si>
  <si>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</si>
  <si>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</si>
  <si>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</si>
  <si>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</si>
  <si>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</si>
  <si>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</si>
  <si>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</si>
  <si>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</si>
  <si>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</si>
  <si>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</si>
  <si>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</si>
  <si>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</si>
  <si>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</si>
  <si>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</si>
  <si>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</si>
  <si>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</si>
  <si>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</si>
  <si>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</si>
  <si>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</si>
  <si>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</si>
  <si>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</si>
  <si>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</si>
  <si>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</si>
  <si>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</si>
  <si>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</si>
  <si>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</si>
  <si>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</si>
  <si>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</si>
  <si>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</si>
  <si>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</si>
  <si>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</si>
  <si>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</si>
  <si>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</si>
  <si>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</si>
  <si>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</si>
  <si>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</si>
  <si>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</si>
  <si>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</si>
  <si>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</si>
  <si>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</si>
  <si>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</si>
  <si>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</si>
  <si>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</si>
  <si>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</si>
  <si>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</si>
  <si>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</si>
  <si>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</si>
  <si>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</si>
  <si>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</si>
  <si>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</si>
  <si>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</si>
  <si>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</si>
  <si>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</si>
  <si>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</si>
  <si>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</si>
  <si>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</si>
  <si>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</si>
  <si>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</si>
  <si>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</si>
  <si>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</si>
  <si>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</si>
  <si>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</si>
  <si>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</si>
  <si>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</si>
  <si>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</si>
  <si>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</si>
  <si>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</si>
  <si>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</si>
  <si>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</si>
  <si>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</si>
  <si>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</si>
  <si>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</si>
  <si>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</si>
  <si>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</si>
  <si>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</si>
  <si>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</si>
  <si>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</si>
  <si>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</si>
  <si>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</si>
  <si>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</si>
  <si>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</si>
  <si>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</si>
  <si>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</si>
  <si>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</si>
  <si>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</si>
  <si>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</si>
  <si>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</si>
  <si>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</si>
  <si>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</si>
  <si>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</si>
  <si>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</si>
  <si>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</si>
  <si>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</si>
  <si>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</si>
  <si>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</si>
  <si>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</si>
  <si>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</si>
  <si>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</si>
  <si>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</si>
  <si>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</si>
  <si>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</si>
  <si>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</si>
  <si>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</si>
  <si>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</si>
  <si>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</si>
  <si>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</si>
  <si>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</si>
  <si>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</si>
  <si>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</si>
  <si>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</si>
  <si>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</si>
  <si>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</si>
  <si>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</si>
  <si>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</si>
  <si>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</si>
  <si>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</si>
  <si>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</si>
  <si>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</si>
  <si>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</si>
  <si>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</si>
  <si>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</si>
  <si>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</si>
  <si>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</si>
  <si>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</si>
  <si>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</si>
  <si>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</si>
  <si>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</si>
  <si>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</si>
  <si>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</si>
  <si>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</si>
  <si>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</si>
  <si>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</si>
  <si>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</si>
  <si>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</si>
  <si>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</si>
  <si>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</si>
  <si>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</si>
  <si>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</si>
  <si>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</si>
  <si>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</si>
  <si>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</si>
  <si>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</si>
  <si>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</si>
  <si>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</si>
  <si>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</si>
  <si>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</si>
  <si>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</si>
  <si>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</si>
  <si>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</si>
  <si>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</si>
  <si>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</si>
  <si>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</si>
  <si>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</si>
  <si>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</si>
  <si>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</si>
  <si>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</si>
  <si>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</si>
  <si>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</si>
  <si>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</si>
  <si>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</si>
  <si>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</si>
  <si>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</si>
  <si>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</si>
  <si>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</si>
  <si>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</si>
  <si>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</si>
  <si>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</si>
  <si>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</si>
  <si>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</si>
  <si>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</si>
  <si>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</si>
  <si>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</si>
  <si>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</si>
  <si>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</si>
  <si>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</si>
  <si>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</si>
  <si>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</si>
  <si>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</si>
  <si>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</si>
  <si>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</si>
  <si>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</si>
  <si>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</si>
  <si>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</si>
  <si>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</si>
  <si>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</si>
  <si>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</si>
  <si>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</si>
  <si>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</si>
  <si>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</si>
  <si>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</si>
  <si>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</si>
  <si>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</si>
  <si>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</si>
  <si>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</si>
  <si>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</si>
  <si>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</si>
  <si>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</si>
  <si>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</si>
  <si>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</si>
  <si>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</si>
  <si>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</si>
  <si>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</si>
  <si>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</si>
  <si>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</si>
  <si>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</si>
  <si>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</si>
  <si>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</si>
  <si>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</si>
  <si>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</si>
  <si>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</si>
  <si>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</si>
  <si>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</si>
  <si>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</si>
  <si>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</si>
  <si>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</si>
  <si>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</si>
  <si>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</si>
  <si>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</si>
  <si>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</si>
  <si>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</si>
  <si>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</si>
  <si>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</si>
  <si>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</si>
  <si>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</si>
  <si>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</si>
  <si>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</si>
  <si>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</si>
  <si>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</si>
  <si>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</si>
  <si>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</si>
  <si>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</si>
  <si>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</si>
  <si>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</si>
  <si>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</si>
  <si>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</si>
  <si>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</si>
  <si>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</si>
  <si>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</si>
  <si>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</si>
  <si>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</si>
  <si>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</si>
  <si>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</si>
  <si>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</si>
  <si>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</si>
  <si>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</si>
  <si>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</si>
  <si>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</si>
  <si>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</si>
  <si>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</si>
  <si>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</si>
  <si>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</si>
  <si>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</si>
  <si>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</si>
  <si>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</si>
  <si>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</si>
  <si>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</si>
  <si>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</si>
  <si>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</si>
  <si>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</si>
  <si>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</si>
  <si>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</si>
  <si>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</si>
  <si>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</si>
  <si>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</si>
  <si>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</si>
  <si>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</si>
  <si>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</si>
  <si>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</si>
  <si>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</si>
  <si>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</si>
  <si>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</si>
  <si>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</si>
  <si>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</si>
  <si>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</si>
  <si>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</si>
  <si>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</si>
  <si>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</si>
  <si>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</si>
  <si>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</si>
  <si>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</si>
  <si>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</si>
  <si>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</si>
  <si>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</si>
  <si>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</si>
  <si>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</si>
  <si>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</si>
  <si>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</si>
  <si>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</si>
  <si>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</si>
  <si>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</si>
  <si>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</si>
  <si>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</si>
  <si>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</si>
  <si>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</si>
  <si>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</si>
  <si>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</si>
  <si>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</si>
  <si>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</si>
  <si>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</si>
  <si>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</si>
  <si>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</si>
  <si>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</si>
  <si>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</si>
  <si>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</si>
  <si>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</si>
  <si>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</si>
  <si>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</si>
  <si>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</si>
  <si>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</si>
  <si>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</si>
  <si>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</si>
  <si>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</si>
  <si>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</si>
  <si>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</si>
  <si>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</si>
  <si>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</si>
  <si>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</si>
  <si>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</si>
  <si>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</si>
  <si>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</si>
  <si>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</si>
  <si>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</si>
  <si>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</si>
  <si>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</si>
  <si>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</si>
  <si>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</si>
  <si>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</si>
  <si>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</si>
  <si>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</si>
  <si>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</si>
  <si>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</si>
  <si>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</si>
  <si>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</si>
  <si>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</si>
  <si>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</si>
  <si>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</si>
  <si>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</si>
  <si>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</si>
  <si>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</si>
  <si>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</si>
  <si>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</si>
  <si>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</si>
  <si>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</si>
  <si>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</si>
  <si>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</si>
  <si>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</si>
  <si>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</si>
  <si>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</si>
  <si>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</si>
  <si>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</si>
  <si>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</si>
  <si>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</si>
  <si>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</si>
  <si>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</si>
  <si>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</si>
  <si>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</si>
  <si>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</si>
  <si>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</si>
  <si>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</si>
  <si>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</si>
  <si>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</si>
  <si>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</si>
  <si>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</si>
  <si>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</si>
  <si>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</si>
  <si>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</si>
  <si>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</si>
  <si>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</si>
  <si>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</si>
  <si>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</si>
  <si>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</si>
  <si>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</si>
  <si>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</si>
  <si>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</si>
  <si>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</si>
  <si>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</si>
  <si>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</si>
  <si>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</si>
  <si>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</si>
  <si>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</si>
  <si>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</si>
  <si>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</si>
  <si>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</si>
  <si>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</si>
  <si>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</si>
  <si>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</si>
  <si>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</si>
  <si>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</si>
  <si>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</si>
  <si>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</si>
  <si>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</si>
  <si>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</si>
  <si>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</si>
  <si>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</si>
  <si>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</si>
  <si>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</si>
  <si>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</si>
  <si>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</si>
  <si>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</si>
  <si>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</si>
  <si>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</si>
  <si>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</si>
  <si>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</si>
  <si>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</si>
  <si>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</si>
  <si>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</si>
  <si>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</si>
  <si>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</si>
  <si>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</si>
  <si>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</si>
  <si>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</si>
  <si>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</si>
  <si>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</si>
  <si>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</si>
  <si>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</si>
  <si>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</si>
  <si>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</si>
  <si>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</si>
  <si>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</si>
  <si>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</si>
  <si>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</si>
  <si>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</si>
  <si>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</si>
  <si>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</si>
  <si>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</si>
  <si>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</si>
  <si>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</si>
  <si>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</si>
  <si>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</si>
  <si>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</si>
  <si>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</si>
  <si>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</si>
  <si>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</si>
  <si>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</si>
  <si>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</si>
  <si>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</si>
  <si>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</si>
  <si>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</si>
  <si>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</si>
  <si>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</si>
  <si>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</si>
  <si>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</si>
  <si>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</si>
  <si>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</si>
  <si>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</si>
  <si>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</si>
  <si>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</si>
  <si>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</si>
  <si>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</si>
  <si>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</si>
  <si>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</si>
  <si>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</si>
  <si>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</si>
  <si>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</si>
  <si>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</si>
  <si>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</si>
  <si>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</si>
  <si>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</si>
  <si>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</si>
  <si>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</si>
  <si>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</si>
  <si>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</si>
  <si>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</si>
  <si>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</si>
  <si>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</si>
  <si>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</si>
  <si>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</si>
  <si>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</si>
  <si>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</si>
  <si>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</si>
  <si>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</si>
  <si>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</si>
  <si>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</si>
  <si>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</si>
  <si>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</si>
  <si>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</si>
  <si>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</si>
  <si>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</si>
  <si>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</si>
  <si>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</si>
  <si>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</si>
  <si>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</si>
  <si>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</si>
  <si>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</si>
  <si>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</si>
  <si>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</si>
  <si>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</si>
  <si>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</si>
  <si>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</si>
  <si>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</si>
  <si>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</si>
  <si>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</si>
  <si>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</si>
  <si>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</si>
  <si>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</si>
  <si>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</si>
  <si>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</si>
  <si>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</si>
  <si>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</si>
  <si>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</si>
  <si>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</si>
  <si>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</si>
  <si>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</si>
  <si>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</si>
  <si>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</si>
  <si>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</si>
  <si>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</si>
  <si>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</si>
  <si>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</si>
  <si>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</si>
  <si>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</si>
  <si>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</si>
  <si>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</si>
  <si>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</si>
  <si>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</si>
  <si>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</si>
  <si>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</si>
  <si>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</si>
  <si>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</si>
  <si>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</si>
  <si>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</si>
  <si>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</si>
  <si>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</si>
  <si>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</si>
  <si>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</si>
  <si>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</si>
  <si>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</si>
  <si>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</si>
  <si>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</si>
  <si>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</si>
  <si>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</si>
  <si>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</si>
  <si>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</si>
  <si>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</si>
  <si>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</si>
  <si>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</si>
  <si>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</si>
  <si>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</si>
  <si>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</si>
  <si>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</si>
  <si>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</si>
  <si>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</si>
  <si>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</si>
  <si>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</si>
  <si>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</si>
  <si>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</si>
  <si>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</si>
  <si>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</si>
  <si>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</si>
  <si>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</si>
  <si>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</si>
  <si>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</si>
  <si>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</si>
  <si>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</si>
  <si>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</si>
  <si>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</si>
  <si>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</si>
  <si>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</si>
  <si>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</si>
  <si>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</si>
  <si>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</si>
  <si>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</si>
  <si>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</si>
  <si>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</si>
  <si>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</si>
  <si>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</si>
  <si>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</si>
  <si>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</si>
  <si>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</si>
  <si>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</si>
  <si>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</si>
  <si>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</si>
  <si>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</si>
  <si>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</si>
  <si>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</si>
  <si>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</si>
  <si>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</si>
  <si>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</si>
  <si>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</si>
  <si>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</si>
  <si>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</si>
  <si>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</si>
  <si>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</si>
  <si>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</si>
  <si>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</si>
  <si>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</si>
  <si>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</si>
  <si>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</si>
  <si>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</si>
  <si>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</si>
  <si>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</si>
  <si>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</si>
  <si>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</si>
  <si>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</si>
  <si>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</si>
  <si>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</si>
  <si>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</si>
  <si>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</si>
  <si>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</si>
  <si>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</si>
  <si>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</si>
  <si>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</si>
  <si>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</si>
  <si>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</si>
  <si>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</si>
  <si>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</si>
  <si>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</si>
  <si>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</si>
  <si>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</si>
  <si>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</si>
  <si>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</si>
  <si>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</si>
  <si>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</si>
  <si>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</si>
  <si>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</si>
  <si>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</si>
  <si>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</si>
  <si>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</si>
  <si>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</si>
  <si>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</si>
  <si>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</si>
  <si>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</si>
  <si>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</si>
  <si>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</si>
  <si>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</si>
  <si>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</si>
  <si>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</si>
  <si>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</si>
  <si>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</si>
  <si>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</si>
  <si>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</si>
  <si>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</si>
  <si>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</si>
  <si>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</si>
  <si>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</si>
  <si>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</si>
  <si>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</si>
  <si>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</si>
  <si>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</si>
  <si>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</si>
  <si>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</si>
  <si>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</si>
  <si>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</si>
  <si>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</si>
  <si>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</si>
  <si>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</si>
  <si>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</si>
  <si>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</si>
  <si>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</si>
  <si>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</si>
  <si>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</si>
  <si>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</si>
  <si>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</si>
  <si>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</si>
  <si>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</si>
  <si>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</si>
  <si>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</si>
  <si>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</si>
  <si>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</si>
  <si>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</si>
  <si>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</si>
  <si>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</si>
  <si>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</si>
  <si>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</si>
  <si>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</si>
  <si>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</si>
  <si>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</si>
  <si>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</si>
  <si>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</si>
  <si>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</si>
  <si>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</si>
  <si>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</si>
  <si>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</si>
  <si>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</si>
  <si>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</si>
  <si>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</si>
  <si>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</si>
  <si>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</si>
  <si>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</si>
  <si>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</si>
  <si>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</si>
  <si>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</si>
  <si>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</si>
  <si>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</si>
  <si>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</si>
  <si>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</si>
  <si>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</si>
  <si>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</si>
  <si>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</si>
  <si>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</si>
  <si>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</si>
  <si>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</si>
  <si>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</si>
  <si>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</si>
  <si>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</si>
  <si>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</si>
  <si>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</si>
  <si>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</si>
  <si>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</si>
  <si>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</si>
  <si>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</si>
  <si>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</si>
  <si>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</si>
  <si>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</si>
  <si>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</si>
  <si>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</si>
  <si>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</si>
  <si>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</si>
  <si>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</si>
  <si>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</si>
  <si>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</si>
  <si>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</si>
  <si>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</si>
  <si>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</si>
  <si>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</si>
  <si>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</si>
  <si>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</si>
  <si>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</si>
  <si>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</si>
  <si>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</si>
  <si>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</si>
  <si>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</si>
  <si>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</si>
  <si>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</si>
  <si>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</si>
  <si>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</si>
  <si>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</si>
  <si>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</si>
  <si>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</si>
  <si>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</si>
  <si>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</si>
  <si>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</si>
  <si>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</si>
  <si>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</si>
  <si>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</si>
  <si>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</si>
  <si>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</si>
  <si>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</si>
  <si>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</si>
  <si>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</si>
  <si>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</si>
  <si>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</si>
  <si>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</si>
  <si>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</si>
  <si>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</si>
  <si>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</si>
  <si>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</si>
  <si>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</si>
  <si>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</si>
  <si>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</si>
  <si>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</si>
  <si>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</si>
  <si>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</si>
  <si>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</si>
  <si>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</si>
  <si>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</si>
  <si>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</si>
  <si>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</si>
  <si>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</si>
  <si>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</si>
  <si>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</si>
  <si>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</si>
  <si>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</si>
  <si>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</si>
  <si>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</si>
  <si>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</si>
  <si>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</si>
  <si>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</si>
  <si>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</si>
  <si>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</si>
  <si>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</si>
  <si>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</si>
  <si>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</si>
  <si>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</si>
  <si>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</si>
  <si>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</si>
  <si>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</si>
  <si>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</si>
  <si>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</si>
  <si>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</si>
  <si>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</si>
  <si>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</si>
  <si>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</si>
  <si>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</si>
  <si>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</si>
  <si>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</si>
  <si>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</si>
  <si>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</si>
  <si>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</si>
  <si>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</si>
  <si>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</si>
  <si>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</si>
  <si>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</si>
  <si>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</si>
  <si>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</si>
  <si>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</si>
  <si>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</si>
  <si>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</si>
  <si>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</si>
  <si>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</si>
  <si>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</si>
  <si>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</si>
  <si>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</si>
  <si>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</si>
  <si>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</si>
  <si>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</si>
  <si>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</si>
  <si>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</si>
  <si>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</si>
  <si>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</si>
  <si>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</si>
  <si>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</si>
  <si>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</si>
  <si>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</si>
  <si>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</si>
  <si>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</si>
  <si>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</si>
  <si>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</si>
  <si>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</si>
  <si>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</si>
  <si>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</si>
  <si>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</si>
  <si>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</si>
  <si>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</si>
  <si>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</si>
  <si>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</si>
  <si>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</si>
  <si>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</si>
  <si>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</si>
  <si>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</si>
  <si>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</si>
  <si>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</si>
  <si>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</si>
  <si>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</si>
  <si>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</si>
  <si>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</si>
  <si>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</si>
  <si>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</si>
  <si>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</si>
  <si>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</si>
  <si>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</si>
  <si>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</si>
  <si>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</si>
  <si>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</si>
  <si>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</si>
  <si>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</si>
  <si>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</si>
  <si>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</si>
  <si>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</si>
  <si>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</si>
  <si>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</si>
  <si>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</si>
  <si>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</si>
  <si>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</si>
  <si>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</si>
  <si>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</si>
  <si>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</si>
  <si>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</si>
  <si>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</si>
  <si>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</si>
  <si>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</si>
  <si>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</si>
  <si>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</si>
  <si>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</si>
  <si>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</si>
  <si>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</si>
  <si>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</si>
  <si>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</si>
  <si>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</si>
  <si>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</si>
  <si>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</si>
  <si>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</si>
  <si>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</si>
  <si>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</si>
  <si>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</si>
  <si>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</si>
  <si>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</si>
  <si>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</si>
  <si>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</si>
  <si>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</si>
  <si>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</si>
  <si>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</si>
  <si>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</si>
  <si>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</si>
  <si>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</si>
  <si>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</si>
  <si>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</si>
  <si>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</si>
  <si>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</si>
  <si>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</si>
  <si>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</si>
  <si>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</si>
  <si>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</si>
  <si>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</si>
  <si>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</si>
  <si>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</si>
  <si>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</si>
  <si>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</si>
  <si>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</si>
  <si>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</si>
  <si>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</si>
  <si>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</si>
  <si>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</si>
  <si>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</si>
  <si>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</si>
  <si>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</si>
  <si>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</si>
  <si>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</si>
  <si>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</si>
  <si>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</si>
  <si>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</si>
  <si>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</si>
  <si>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</si>
  <si>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</si>
  <si>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</si>
  <si>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</si>
  <si>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</si>
  <si>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</si>
  <si>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</si>
  <si>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</si>
  <si>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</si>
  <si>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</si>
  <si>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</si>
  <si>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</si>
  <si>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</si>
  <si>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</si>
  <si>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</si>
  <si>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</si>
  <si>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</si>
  <si>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</si>
  <si>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</si>
  <si>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</si>
  <si>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</si>
  <si>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</si>
  <si>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</si>
  <si>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</si>
  <si>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</si>
  <si>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</si>
  <si>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</si>
  <si>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</si>
  <si>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</si>
  <si>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</si>
  <si>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</si>
  <si>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</si>
  <si>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</si>
  <si>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</si>
  <si>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</si>
  <si>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</si>
  <si>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</si>
  <si>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</si>
  <si>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</si>
  <si>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</si>
  <si>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</si>
  <si>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</si>
  <si>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</si>
  <si>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</si>
  <si>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</si>
  <si>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</si>
  <si>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</si>
  <si>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</si>
  <si>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</si>
  <si>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</si>
  <si>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</si>
  <si>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</si>
  <si>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</si>
  <si>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</si>
  <si>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</si>
  <si>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</si>
  <si>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</si>
  <si>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</si>
  <si>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</si>
  <si>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</si>
  <si>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</si>
  <si>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</si>
  <si>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</si>
  <si>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</si>
  <si>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</si>
  <si>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</si>
  <si>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</si>
  <si>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</si>
  <si>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</si>
  <si>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</si>
  <si>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</si>
  <si>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</si>
  <si>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</si>
  <si>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</si>
  <si>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</si>
  <si>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</si>
  <si>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</si>
  <si>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</si>
  <si>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</si>
  <si>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</si>
  <si>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</si>
  <si>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</si>
  <si>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</si>
  <si>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</si>
  <si>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</si>
  <si>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</si>
  <si>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</si>
  <si>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</si>
  <si>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</si>
  <si>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</si>
  <si>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</si>
  <si>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</si>
  <si>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</si>
  <si>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</si>
  <si>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</si>
  <si>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</si>
  <si>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</si>
  <si>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</si>
  <si>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</si>
  <si>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</si>
  <si>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</si>
  <si>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</si>
  <si>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</si>
  <si>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</si>
  <si>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</si>
  <si>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</si>
  <si>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</si>
  <si>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</si>
  <si>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</si>
  <si>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</si>
  <si>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</si>
  <si>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</si>
  <si>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</si>
  <si>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</si>
  <si>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</si>
  <si>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</si>
  <si>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</si>
  <si>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</si>
  <si>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</si>
  <si>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</si>
  <si>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</si>
  <si>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</si>
  <si>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</si>
  <si>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</si>
  <si>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</si>
  <si>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</si>
  <si>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</si>
  <si>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</si>
  <si>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</si>
  <si>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</si>
  <si>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</si>
  <si>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</si>
  <si>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</si>
  <si>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</si>
  <si>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</si>
  <si>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</si>
  <si>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</si>
  <si>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</si>
  <si>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</si>
  <si>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</si>
  <si>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</si>
  <si>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</si>
  <si>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</si>
  <si>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</si>
  <si>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</si>
  <si>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</si>
  <si>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</si>
  <si>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</si>
  <si>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</si>
  <si>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</si>
  <si>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</si>
  <si>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</si>
  <si>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</si>
  <si>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</si>
  <si>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</si>
  <si>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</si>
  <si>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</si>
  <si>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</si>
  <si>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</si>
  <si>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</si>
  <si>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</si>
  <si>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</si>
  <si>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</si>
  <si>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</si>
  <si>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</si>
  <si>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</si>
  <si>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</si>
  <si>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</si>
  <si>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</si>
  <si>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</si>
  <si>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</si>
  <si>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</si>
  <si>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</si>
  <si>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</si>
  <si>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</si>
  <si>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</si>
  <si>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</si>
  <si>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</si>
  <si>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</si>
  <si>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</si>
  <si>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</si>
  <si>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</si>
  <si>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</si>
  <si>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</si>
  <si>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</si>
  <si>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</si>
  <si>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</si>
  <si>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</si>
  <si>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</si>
  <si>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</si>
  <si>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</si>
  <si>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</si>
  <si>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</si>
  <si>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</si>
  <si>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</si>
  <si>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</si>
  <si>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</si>
  <si>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</si>
  <si>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</si>
  <si>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</si>
  <si>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</si>
  <si>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</si>
  <si>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</si>
  <si>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</si>
  <si>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</si>
  <si>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</si>
  <si>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</si>
  <si>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</si>
  <si>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</si>
  <si>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</si>
  <si>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</si>
  <si>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</si>
  <si>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</si>
  <si>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</si>
  <si>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</si>
  <si>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</si>
  <si>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</si>
  <si>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</si>
  <si>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</si>
  <si>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</si>
  <si>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</si>
  <si>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</si>
  <si>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</si>
  <si>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</si>
  <si>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</si>
  <si>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</si>
  <si>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</si>
  <si>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</si>
  <si>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</si>
  <si>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</si>
  <si>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</si>
  <si>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</si>
  <si>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</si>
  <si>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</si>
  <si>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</si>
  <si>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</si>
  <si>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</si>
  <si>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</si>
  <si>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</si>
  <si>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</si>
  <si>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</si>
  <si>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</si>
  <si>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</si>
  <si>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</si>
  <si>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</si>
  <si>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</si>
  <si>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</si>
  <si>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</si>
  <si>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</si>
  <si>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</si>
  <si>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</si>
  <si>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</si>
  <si>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</si>
  <si>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</si>
  <si>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</si>
  <si>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</si>
  <si>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</si>
  <si>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</si>
  <si>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</si>
  <si>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</si>
  <si>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</si>
  <si>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</si>
  <si>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</si>
  <si>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</si>
  <si>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</si>
  <si>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</si>
  <si>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</si>
  <si>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</si>
  <si>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</si>
  <si>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</si>
  <si>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</si>
  <si>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</si>
  <si>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</si>
  <si>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</si>
  <si>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</si>
  <si>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</si>
  <si>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</si>
  <si>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</si>
  <si>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</si>
  <si>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</si>
  <si>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</si>
  <si>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</si>
  <si>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</si>
  <si>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</si>
  <si>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</si>
  <si>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</si>
  <si>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</si>
  <si>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</si>
  <si>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</si>
  <si>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</si>
  <si>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</si>
  <si>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</si>
  <si>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</si>
  <si>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</si>
  <si>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</si>
  <si>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</si>
  <si>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</si>
  <si>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</si>
  <si>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</si>
  <si>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</si>
  <si>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</si>
  <si>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</si>
  <si>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</si>
  <si>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</si>
  <si>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</si>
  <si>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</si>
  <si>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</si>
  <si>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</si>
  <si>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</si>
  <si>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</si>
  <si>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</si>
  <si>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</si>
  <si>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</si>
  <si>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</si>
  <si>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</si>
  <si>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</si>
  <si>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</si>
  <si>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</si>
  <si>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</si>
  <si>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</si>
  <si>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</si>
  <si>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</si>
  <si>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</si>
  <si>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</si>
  <si>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</si>
  <si>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</si>
  <si>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</si>
  <si>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</si>
  <si>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</si>
  <si>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</si>
  <si>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</si>
  <si>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</si>
  <si>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</si>
  <si>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</si>
  <si>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</si>
  <si>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</si>
  <si>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</si>
  <si>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</si>
  <si>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</si>
  <si>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</si>
  <si>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</si>
  <si>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</si>
  <si>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</si>
  <si>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</si>
  <si>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</si>
  <si>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</si>
  <si>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</si>
  <si>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</si>
  <si>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</si>
  <si>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</si>
  <si>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</si>
  <si>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</si>
  <si>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</si>
  <si>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</si>
  <si>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</si>
  <si>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</si>
  <si>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</si>
  <si>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</si>
  <si>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</si>
  <si>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</si>
  <si>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</si>
  <si>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</si>
  <si>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</si>
  <si>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</si>
  <si>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</si>
  <si>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</si>
  <si>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</si>
  <si>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</si>
  <si>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</si>
  <si>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</si>
  <si>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</si>
  <si>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</si>
  <si>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</si>
  <si>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</si>
  <si>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</si>
  <si>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</si>
  <si>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</si>
  <si>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</si>
  <si>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</si>
  <si>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</si>
  <si>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</si>
  <si>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</si>
  <si>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</si>
  <si>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</si>
  <si>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</si>
  <si>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</si>
  <si>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</si>
  <si>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</si>
  <si>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</si>
  <si>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</si>
  <si>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</si>
  <si>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</si>
  <si>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</si>
  <si>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</si>
  <si>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</si>
  <si>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</si>
  <si>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</si>
  <si>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</si>
  <si>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</si>
  <si>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</si>
  <si>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</si>
  <si>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</si>
  <si>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</si>
  <si>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</si>
  <si>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</si>
  <si>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</si>
  <si>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</si>
  <si>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</si>
  <si>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</si>
  <si>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</si>
  <si>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</si>
  <si>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</si>
  <si>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</si>
  <si>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</si>
  <si>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</si>
  <si>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</si>
  <si>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</si>
  <si>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</si>
  <si>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</si>
  <si>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</si>
  <si>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</si>
  <si>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</si>
  <si>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</si>
  <si>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</si>
  <si>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</si>
  <si>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</si>
  <si>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</si>
  <si>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</si>
  <si>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</si>
  <si>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</si>
  <si>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</si>
  <si>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</si>
  <si>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</si>
  <si>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</si>
  <si>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</si>
  <si>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</si>
  <si>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</si>
  <si>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</si>
  <si>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</si>
  <si>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</si>
  <si>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</si>
  <si>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</si>
  <si>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</si>
  <si>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</si>
  <si>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</si>
  <si>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</si>
  <si>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</si>
  <si>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</si>
  <si>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</si>
  <si>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</si>
  <si>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</si>
  <si>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</si>
  <si>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</si>
  <si>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</si>
  <si>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</si>
  <si>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</si>
  <si>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</si>
  <si>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</si>
  <si>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</si>
  <si>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</si>
  <si>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</si>
  <si>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</si>
  <si>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</si>
  <si>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</si>
  <si>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</si>
  <si>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</si>
  <si>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</si>
  <si>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</si>
  <si>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</si>
  <si>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</si>
  <si>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</si>
  <si>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</si>
  <si>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</si>
  <si>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</si>
  <si>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</si>
  <si>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</si>
  <si>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</si>
  <si>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</si>
  <si>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</si>
  <si>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</si>
  <si>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</si>
  <si>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</si>
  <si>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</si>
  <si>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</si>
  <si>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</si>
  <si>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</si>
  <si>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</si>
  <si>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</si>
  <si>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</si>
  <si>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</si>
  <si>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</si>
  <si>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</si>
  <si>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</si>
  <si>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</si>
  <si>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</si>
  <si>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</si>
  <si>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</si>
  <si>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</si>
  <si>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</si>
  <si>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</si>
  <si>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</si>
  <si>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</si>
  <si>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</si>
  <si>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</si>
  <si>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</si>
  <si>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</si>
  <si>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</si>
  <si>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</si>
  <si>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</si>
  <si>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</si>
  <si>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</si>
  <si>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</si>
  <si>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</si>
  <si>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</si>
  <si>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</si>
  <si>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</si>
  <si>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</si>
  <si>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</si>
  <si>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</si>
  <si>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</si>
  <si>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</si>
  <si>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</si>
  <si>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</si>
  <si>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</si>
  <si>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</si>
  <si>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</si>
  <si>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</si>
  <si>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</si>
  <si>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</si>
  <si>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</si>
  <si>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</si>
  <si>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</si>
  <si>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</si>
  <si>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</si>
  <si>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</si>
  <si>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</si>
  <si>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</si>
  <si>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</si>
  <si>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</si>
  <si>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</si>
  <si>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</si>
  <si>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</si>
  <si>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</si>
  <si>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</si>
  <si>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</si>
  <si>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</si>
  <si>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</si>
  <si>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</si>
  <si>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</si>
  <si>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</si>
  <si>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</si>
  <si>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</si>
  <si>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</si>
  <si>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</si>
  <si>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</si>
  <si>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</si>
  <si>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</si>
  <si>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</si>
  <si>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</si>
  <si>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</si>
  <si>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</si>
  <si>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</si>
  <si>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</si>
  <si>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</si>
  <si>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</si>
  <si>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</si>
  <si>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</si>
  <si>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</si>
  <si>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</si>
  <si>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</si>
  <si>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</si>
  <si>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</si>
  <si>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</si>
  <si>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</si>
  <si>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</si>
  <si>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</si>
  <si>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</si>
  <si>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</si>
  <si>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</si>
  <si>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</si>
  <si>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</si>
  <si>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</si>
  <si>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</si>
  <si>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</si>
  <si>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</si>
  <si>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</si>
  <si>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</si>
  <si>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</si>
  <si>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</si>
  <si>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</si>
  <si>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</si>
  <si>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</si>
  <si>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</si>
  <si>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</si>
  <si>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</si>
  <si>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</si>
  <si>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</si>
  <si>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</si>
  <si>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</si>
  <si>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</si>
  <si>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</si>
  <si>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</si>
  <si>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</si>
  <si>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</si>
  <si>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</si>
  <si>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</si>
  <si>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</si>
  <si>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</si>
  <si>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</si>
  <si>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</si>
  <si>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</si>
  <si>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</si>
  <si>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</si>
  <si>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</si>
  <si>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</si>
  <si>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</si>
  <si>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</si>
  <si>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</si>
  <si>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</si>
  <si>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</si>
  <si>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</si>
  <si>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</si>
  <si>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</si>
  <si>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</si>
  <si>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</si>
  <si>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</si>
  <si>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</si>
  <si>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</si>
  <si>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</si>
  <si>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</si>
  <si>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</si>
  <si>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</si>
  <si>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</si>
  <si>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</si>
  <si>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</si>
  <si>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</si>
  <si>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</si>
  <si>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</si>
  <si>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</si>
  <si>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</si>
  <si>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</si>
  <si>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</si>
  <si>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</si>
  <si>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</si>
  <si>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</si>
  <si>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</si>
  <si>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</si>
  <si>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</si>
  <si>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</si>
  <si>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</si>
  <si>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</si>
  <si>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</si>
  <si>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</si>
  <si>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</si>
  <si>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</si>
  <si>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</si>
  <si>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</si>
  <si>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</si>
  <si>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</si>
  <si>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</si>
  <si>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</si>
  <si>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</si>
  <si>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</si>
  <si>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</si>
  <si>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</si>
  <si>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</si>
  <si>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</si>
  <si>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</si>
  <si>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</si>
  <si>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</si>
  <si>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</si>
  <si>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</si>
  <si>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</si>
  <si>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</si>
  <si>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</si>
  <si>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</si>
  <si>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</si>
  <si>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</si>
  <si>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</si>
  <si>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</si>
  <si>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</si>
  <si>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</si>
  <si>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</si>
  <si>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</si>
  <si>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</si>
  <si>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</si>
  <si>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</si>
  <si>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</si>
  <si>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</si>
  <si>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</si>
  <si>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</si>
  <si>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</si>
  <si>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</si>
  <si>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</si>
  <si>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</si>
  <si>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</si>
  <si>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</si>
  <si>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</si>
  <si>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</si>
  <si>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</si>
  <si>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</si>
  <si>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</si>
  <si>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</si>
  <si>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</si>
  <si>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</si>
  <si>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</si>
  <si>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</si>
  <si>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</si>
  <si>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</si>
  <si>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</si>
  <si>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</si>
  <si>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</si>
  <si>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</si>
  <si>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</si>
  <si>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</si>
  <si>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</si>
  <si>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</si>
  <si>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</si>
  <si>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</si>
  <si>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</si>
  <si>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</si>
  <si>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</si>
  <si>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</si>
  <si>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</si>
  <si>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</si>
  <si>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</si>
  <si>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</si>
  <si>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</si>
  <si>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</si>
  <si>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</si>
  <si>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</si>
  <si>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</si>
  <si>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</si>
  <si>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</si>
  <si>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</si>
  <si>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</si>
  <si>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</si>
  <si>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</si>
  <si>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</si>
  <si>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</si>
  <si>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</si>
  <si>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</si>
  <si>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</si>
  <si>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</si>
  <si>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</si>
  <si>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</si>
  <si>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</si>
  <si>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</si>
  <si>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</si>
  <si>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</si>
  <si>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</si>
  <si>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</si>
  <si>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</si>
  <si>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</si>
  <si>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</si>
  <si>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</si>
  <si>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</si>
  <si>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</si>
  <si>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</si>
  <si>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</si>
  <si>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</si>
  <si>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</si>
  <si>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</si>
  <si>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</si>
  <si>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</si>
  <si>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</si>
  <si>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</si>
  <si>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</si>
  <si>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</si>
  <si>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</si>
  <si>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</si>
  <si>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</si>
  <si>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</si>
  <si>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</si>
  <si>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</si>
  <si>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</si>
  <si>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</si>
  <si>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</si>
  <si>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</si>
  <si>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</si>
  <si>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</si>
  <si>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</si>
  <si>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</si>
  <si>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</si>
  <si>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</si>
  <si>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</si>
  <si>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</si>
  <si>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</si>
  <si>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</si>
  <si>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</si>
  <si>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</si>
  <si>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</si>
  <si>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</si>
  <si>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</si>
  <si>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</si>
  <si>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</si>
  <si>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</si>
  <si>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</si>
  <si>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</si>
  <si>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</si>
  <si>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</si>
  <si>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</si>
  <si>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</si>
  <si>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</si>
  <si>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</si>
  <si>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</si>
  <si>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</si>
  <si>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</si>
  <si>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</si>
  <si>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</si>
  <si>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</si>
  <si>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</si>
  <si>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</si>
  <si>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</si>
  <si>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</si>
  <si>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</si>
  <si>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</si>
  <si>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</si>
  <si>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</si>
  <si>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</si>
  <si>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</si>
  <si>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</si>
  <si>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</si>
  <si>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</si>
  <si>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</si>
  <si>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</si>
  <si>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</si>
  <si>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</si>
  <si>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</si>
  <si>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</si>
  <si>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</si>
  <si>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</si>
  <si>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</si>
  <si>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</si>
  <si>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</si>
  <si>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</si>
  <si>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</si>
  <si>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</si>
  <si>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</si>
  <si>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</si>
  <si>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</si>
  <si>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</si>
  <si>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</si>
  <si>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</si>
  <si>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</si>
  <si>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</si>
  <si>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</si>
  <si>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</si>
  <si>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</si>
  <si>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</si>
  <si>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</si>
  <si>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</si>
  <si>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</si>
  <si>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</si>
  <si>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</si>
  <si>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</si>
  <si>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</si>
  <si>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</si>
  <si>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</si>
  <si>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</si>
  <si>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</si>
  <si>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</si>
  <si>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</si>
  <si>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</si>
  <si>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</si>
  <si>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</si>
  <si>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</si>
  <si>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</si>
  <si>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</si>
  <si>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</si>
  <si>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</si>
  <si>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</si>
  <si>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</si>
  <si>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</si>
  <si>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</si>
  <si>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</si>
  <si>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</si>
  <si>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</si>
  <si>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</si>
  <si>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</si>
  <si>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</si>
  <si>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</si>
  <si>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</si>
  <si>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</si>
  <si>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</si>
  <si>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</si>
  <si>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</si>
  <si>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</si>
  <si>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</si>
  <si>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</si>
  <si>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</si>
  <si>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</si>
  <si>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</si>
  <si>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</si>
  <si>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</si>
  <si>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</si>
  <si>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</si>
  <si>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</si>
  <si>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</si>
  <si>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</si>
  <si>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</si>
  <si>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</si>
  <si>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</si>
  <si>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</si>
  <si>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</si>
  <si>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</si>
  <si>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</si>
  <si>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</si>
  <si>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</si>
  <si>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</si>
  <si>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</si>
  <si>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</si>
  <si>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</si>
  <si>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</si>
  <si>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</si>
  <si>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</si>
  <si>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</si>
  <si>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</si>
  <si>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</si>
  <si>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</si>
  <si>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</si>
  <si>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</si>
  <si>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</si>
  <si>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</si>
  <si>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</si>
  <si>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</si>
  <si>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</si>
  <si>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</si>
  <si>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</si>
  <si>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</si>
  <si>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</si>
  <si>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</si>
  <si>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</si>
  <si>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</si>
  <si>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</si>
  <si>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</si>
  <si>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</si>
  <si>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</si>
  <si>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</si>
  <si>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</si>
  <si>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</si>
  <si>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</si>
  <si>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</si>
  <si>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</si>
  <si>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</si>
  <si>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</si>
  <si>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</si>
  <si>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</si>
  <si>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</si>
  <si>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</si>
  <si>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</si>
  <si>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</si>
  <si>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</si>
  <si>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</si>
  <si>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</si>
  <si>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</si>
  <si>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</si>
  <si>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</si>
  <si>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</si>
  <si>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</si>
  <si>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</si>
  <si>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</si>
  <si>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</si>
  <si>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</si>
  <si>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</si>
  <si>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</si>
  <si>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</si>
  <si>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</si>
  <si>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</si>
  <si>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</si>
  <si>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</si>
  <si>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</si>
  <si>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</si>
  <si>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</si>
  <si>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</si>
  <si>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</si>
  <si>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</si>
  <si>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</si>
  <si>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</si>
  <si>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</si>
  <si>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</si>
  <si>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</si>
  <si>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</si>
  <si>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</si>
  <si>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</si>
  <si>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</si>
  <si>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</si>
  <si>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</si>
  <si>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</si>
  <si>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</si>
  <si>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</si>
  <si>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</si>
  <si>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</si>
  <si>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</si>
  <si>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</si>
  <si>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</si>
  <si>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</si>
  <si>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</si>
  <si>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</si>
  <si>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</si>
  <si>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</si>
  <si>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</si>
  <si>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</si>
  <si>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</si>
  <si>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</si>
  <si>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</si>
  <si>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</si>
  <si>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</si>
  <si>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</si>
  <si>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</si>
  <si>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</si>
  <si>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</si>
  <si>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</si>
  <si>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</si>
  <si>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</si>
  <si>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</si>
  <si>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</si>
  <si>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</si>
  <si>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</si>
  <si>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</si>
  <si>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</si>
  <si>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</si>
  <si>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</si>
  <si>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</si>
  <si>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</si>
  <si>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</si>
  <si>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</si>
  <si>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</si>
  <si>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</si>
  <si>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</si>
  <si>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</si>
  <si>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</si>
  <si>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</si>
  <si>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</si>
  <si>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</si>
  <si>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</si>
  <si>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</si>
  <si>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</si>
  <si>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</si>
  <si>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</si>
  <si>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</si>
  <si>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</si>
  <si>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</si>
  <si>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</si>
  <si>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</si>
  <si>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</si>
  <si>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</si>
  <si>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</si>
  <si>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</si>
  <si>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</si>
  <si>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</si>
  <si>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</si>
  <si>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</si>
  <si>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</si>
  <si>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</si>
  <si>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</si>
  <si>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</si>
  <si>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</si>
  <si>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</si>
  <si>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</si>
  <si>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</si>
  <si>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</si>
  <si>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</si>
  <si>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</si>
  <si>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</si>
  <si>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</si>
  <si>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</si>
  <si>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</si>
  <si>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</si>
  <si>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</si>
  <si>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</si>
  <si>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</si>
  <si>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</si>
  <si>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</si>
  <si>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</si>
  <si>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</si>
  <si>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</si>
  <si>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</si>
  <si>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</si>
  <si>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</si>
  <si>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</si>
  <si>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</si>
  <si>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</si>
  <si>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</si>
  <si>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</si>
  <si>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</si>
  <si>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</si>
  <si>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</si>
  <si>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</si>
  <si>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</si>
  <si>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</si>
  <si>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</si>
  <si>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</si>
  <si>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</si>
  <si>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</si>
  <si>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</si>
  <si>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</si>
  <si>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</si>
  <si>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</si>
  <si>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</si>
  <si>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</si>
  <si>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</si>
  <si>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</si>
  <si>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</si>
  <si>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</si>
  <si>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</si>
  <si>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</si>
  <si>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</si>
  <si>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</si>
  <si>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</si>
  <si>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</si>
  <si>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</si>
  <si>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</si>
  <si>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</si>
  <si>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</si>
  <si>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</si>
  <si>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</si>
  <si>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</si>
  <si>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</si>
  <si>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</si>
  <si>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</si>
  <si>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</si>
  <si>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</si>
  <si>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</si>
  <si>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</si>
  <si>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</si>
  <si>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</si>
  <si>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</si>
  <si>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</si>
  <si>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</si>
  <si>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</si>
  <si>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</si>
  <si>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</si>
  <si>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</si>
  <si>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</si>
  <si>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</si>
  <si>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</si>
  <si>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</si>
  <si>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</si>
  <si>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</si>
  <si>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</si>
  <si>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</si>
  <si>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</si>
  <si>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</si>
  <si>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</si>
  <si>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</si>
  <si>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</si>
  <si>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</si>
  <si>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</si>
  <si>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</si>
  <si>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</si>
  <si>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</si>
  <si>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</si>
  <si>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</si>
  <si>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</si>
  <si>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</si>
  <si>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</si>
  <si>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</si>
  <si>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</si>
  <si>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</si>
  <si>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</si>
  <si>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</si>
  <si>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</si>
  <si>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</si>
  <si>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</si>
  <si>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</si>
  <si>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</si>
  <si>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</si>
  <si>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</si>
  <si>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</si>
  <si>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</si>
  <si>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</si>
  <si>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</si>
  <si>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</si>
  <si>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</si>
  <si>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</si>
  <si>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</si>
  <si>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</si>
  <si>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</si>
  <si>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</si>
  <si>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</si>
  <si>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</si>
  <si>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</si>
  <si>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</si>
  <si>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</si>
  <si>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</si>
  <si>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</si>
  <si>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</si>
  <si>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</si>
  <si>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</si>
  <si>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</si>
  <si>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</si>
  <si>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</si>
  <si>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</si>
  <si>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</si>
  <si>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</si>
  <si>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</si>
  <si>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</si>
  <si>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</si>
  <si>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</si>
  <si>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</si>
  <si>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</si>
  <si>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</si>
  <si>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</si>
  <si>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</si>
  <si>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</si>
  <si>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</si>
  <si>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</si>
  <si>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</si>
  <si>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</si>
  <si>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</si>
  <si>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</si>
  <si>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</si>
  <si>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</si>
  <si>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</si>
  <si>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</si>
  <si>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</si>
  <si>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</si>
  <si>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</si>
  <si>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</si>
  <si>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</si>
  <si>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</si>
  <si>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</si>
  <si>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</si>
  <si>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</si>
  <si>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</si>
  <si>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</si>
  <si>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</si>
  <si>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</si>
  <si>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</si>
  <si>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</si>
  <si>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</si>
  <si>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</si>
  <si>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</si>
  <si>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</si>
  <si>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</si>
  <si>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</si>
  <si>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</si>
  <si>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</si>
  <si>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</si>
  <si>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</si>
  <si>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</si>
  <si>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</si>
  <si>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</si>
  <si>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</si>
  <si>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</si>
  <si>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</si>
  <si>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</si>
  <si>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</si>
  <si>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</si>
  <si>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</si>
  <si>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</si>
  <si>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</si>
  <si>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</si>
  <si>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</si>
  <si>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</si>
  <si>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</si>
  <si>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</si>
  <si>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</si>
  <si>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</si>
  <si>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</si>
  <si>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</si>
  <si>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</si>
  <si>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</si>
  <si>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</si>
  <si>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</si>
  <si>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</si>
  <si>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</si>
  <si>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</si>
  <si>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</si>
  <si>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</si>
  <si>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</si>
  <si>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</si>
  <si>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</si>
  <si>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</si>
  <si>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</si>
  <si>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</si>
  <si>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</si>
  <si>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</si>
  <si>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</si>
  <si>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</si>
  <si>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</si>
  <si>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</si>
  <si>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</si>
  <si>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</si>
  <si>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</si>
  <si>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</si>
  <si>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</si>
  <si>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</si>
  <si>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</si>
  <si>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</si>
  <si>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</si>
  <si>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</si>
  <si>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</si>
  <si>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</si>
  <si>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</si>
  <si>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</si>
  <si>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</si>
  <si>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</si>
  <si>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</si>
  <si>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</si>
  <si>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</si>
  <si>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</si>
  <si>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</si>
  <si>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</si>
  <si>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</si>
  <si>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</si>
  <si>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</si>
  <si>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</si>
  <si>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</si>
  <si>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</si>
  <si>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</si>
  <si>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</si>
  <si>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</si>
  <si>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</si>
  <si>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</si>
  <si>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</si>
  <si>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</si>
  <si>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</si>
  <si>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</si>
  <si>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</si>
  <si>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</si>
  <si>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</si>
  <si>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</si>
  <si>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</si>
  <si>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</si>
  <si>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</si>
  <si>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</si>
  <si>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</si>
  <si>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</si>
  <si>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</si>
  <si>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</si>
  <si>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</si>
  <si>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</si>
  <si>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</si>
  <si>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</si>
  <si>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</si>
  <si>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</si>
  <si>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</si>
  <si>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</si>
  <si>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</si>
  <si>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</si>
  <si>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</si>
  <si>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</si>
  <si>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</si>
  <si>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</si>
  <si>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</si>
  <si>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</si>
  <si>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</si>
  <si>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</si>
  <si>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</si>
  <si>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</si>
  <si>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</si>
  <si>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</si>
  <si>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</si>
  <si>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</si>
  <si>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</si>
  <si>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</si>
  <si>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</si>
  <si>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</si>
  <si>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</si>
  <si>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</si>
  <si>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</si>
  <si>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</si>
  <si>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</si>
  <si>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</si>
  <si>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</si>
  <si>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</si>
  <si>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</si>
  <si>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</si>
  <si>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</si>
  <si>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</si>
  <si>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</si>
  <si>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</si>
  <si>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</si>
  <si>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</si>
  <si>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</si>
  <si>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</si>
  <si>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</si>
  <si>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</si>
  <si>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</si>
  <si>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</si>
  <si>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</si>
  <si>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</si>
  <si>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</si>
  <si>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</si>
  <si>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</si>
  <si>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</si>
  <si>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</si>
  <si>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</si>
  <si>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</si>
  <si>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</si>
  <si>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</si>
  <si>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</si>
  <si>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</si>
  <si>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</si>
  <si>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</si>
  <si>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</si>
  <si>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</si>
  <si>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</si>
  <si>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</si>
  <si>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</si>
  <si>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</si>
  <si>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</si>
  <si>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</si>
  <si>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</si>
  <si>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</si>
  <si>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</si>
  <si>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</si>
  <si>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</si>
  <si>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</si>
  <si>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</si>
  <si>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</si>
  <si>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</si>
  <si>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</si>
  <si>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</si>
  <si>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</si>
  <si>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</si>
  <si>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</si>
  <si>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</si>
  <si>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</si>
  <si>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</si>
  <si>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</si>
  <si>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</si>
  <si>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</si>
  <si>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</si>
  <si>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</si>
  <si>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</si>
  <si>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</si>
  <si>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</si>
  <si>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</si>
  <si>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</si>
  <si>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</si>
  <si>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</si>
  <si>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</si>
  <si>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</si>
  <si>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</si>
  <si>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</si>
  <si>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</si>
  <si>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</si>
  <si>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</si>
  <si>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</si>
  <si>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</si>
  <si>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</si>
  <si>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</si>
  <si>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</si>
  <si>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</si>
  <si>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</si>
  <si>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</si>
  <si>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</si>
  <si>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</si>
  <si>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</si>
  <si>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</si>
  <si>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</si>
  <si>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</si>
  <si>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</si>
  <si>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</si>
  <si>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</si>
  <si>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</si>
  <si>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</si>
  <si>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</si>
  <si>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</si>
  <si>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</si>
  <si>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</si>
  <si>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</si>
  <si>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</si>
  <si>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</si>
  <si>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</si>
  <si>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</si>
  <si>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</si>
  <si>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</si>
  <si>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</si>
  <si>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</si>
  <si>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</si>
  <si>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</si>
  <si>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</si>
  <si>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</si>
  <si>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</si>
  <si>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</si>
  <si>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</si>
  <si>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</si>
  <si>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</si>
  <si>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</si>
  <si>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</si>
  <si>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</si>
  <si>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</si>
  <si>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</si>
  <si>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</si>
  <si>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</si>
  <si>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</si>
  <si>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</si>
  <si>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</si>
  <si>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</si>
  <si>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</si>
  <si>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</si>
  <si>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</si>
  <si>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</si>
  <si>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</si>
  <si>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</si>
  <si>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</si>
  <si>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</si>
  <si>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</si>
  <si>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</si>
  <si>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</si>
  <si>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</si>
  <si>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</si>
  <si>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</si>
  <si>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</si>
  <si>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</si>
  <si>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</si>
  <si>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</si>
  <si>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</si>
  <si>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</si>
  <si>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</si>
  <si>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</si>
  <si>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</si>
  <si>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</si>
  <si>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</si>
  <si>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</si>
  <si>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</si>
  <si>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</si>
  <si>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</si>
  <si>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</si>
  <si>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</si>
  <si>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</si>
  <si>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</si>
  <si>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</si>
  <si>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</si>
  <si>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</si>
  <si>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</si>
  <si>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</si>
  <si>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</si>
  <si>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</si>
  <si>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</si>
  <si>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</si>
  <si>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</si>
  <si>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</si>
  <si>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</si>
  <si>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</si>
  <si>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</si>
  <si>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</si>
  <si>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</si>
  <si>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</si>
  <si>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</si>
  <si>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</si>
  <si>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</si>
  <si>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</si>
  <si>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</si>
  <si>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</si>
  <si>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</si>
  <si>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</si>
  <si>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</si>
  <si>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</si>
  <si>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</si>
  <si>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</si>
  <si>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</si>
  <si>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</si>
  <si>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</si>
  <si>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</si>
  <si>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</si>
  <si>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</si>
  <si>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</si>
  <si>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</si>
  <si>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</si>
  <si>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</si>
  <si>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</si>
  <si>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</si>
  <si>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</si>
  <si>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</si>
  <si>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</si>
  <si>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</si>
  <si>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</si>
  <si>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</si>
  <si>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</si>
  <si>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</si>
  <si>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</si>
  <si>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</si>
  <si>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</si>
  <si>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</si>
  <si>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</si>
  <si>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</si>
  <si>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</si>
  <si>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</si>
  <si>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</si>
  <si>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</si>
  <si>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</si>
  <si>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</si>
  <si>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</si>
  <si>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</si>
  <si>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</si>
  <si>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</si>
  <si>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</si>
  <si>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</si>
  <si>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</si>
  <si>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</si>
  <si>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</si>
  <si>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</si>
  <si>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</si>
  <si>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</si>
  <si>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</si>
  <si>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</si>
  <si>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</si>
  <si>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</si>
  <si>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</si>
  <si>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</si>
  <si>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</si>
  <si>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</si>
  <si>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</si>
  <si>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</si>
  <si>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</si>
  <si>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</si>
  <si>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</si>
  <si>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</si>
  <si>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</si>
  <si>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</si>
  <si>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</si>
  <si>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</si>
  <si>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</si>
  <si>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</si>
  <si>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</si>
  <si>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</si>
  <si>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</si>
  <si>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</si>
  <si>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</si>
  <si>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</si>
  <si>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</si>
  <si>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</si>
  <si>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</si>
  <si>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</si>
  <si>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</si>
  <si>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</si>
  <si>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</si>
  <si>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</si>
  <si>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</si>
  <si>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</si>
  <si>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</si>
  <si>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</si>
  <si>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</si>
  <si>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</si>
  <si>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</si>
  <si>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</si>
  <si>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</si>
  <si>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</si>
  <si>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</si>
  <si>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</si>
  <si>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</si>
  <si>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</si>
  <si>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</si>
  <si>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</si>
  <si>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</si>
  <si>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</si>
  <si>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</si>
  <si>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</si>
  <si>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</si>
  <si>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</si>
  <si>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</si>
  <si>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</si>
  <si>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</si>
  <si>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</si>
  <si>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</si>
  <si>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</si>
  <si>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</si>
  <si>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</si>
  <si>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</si>
  <si>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</si>
  <si>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</si>
  <si>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</si>
  <si>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</si>
  <si>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</si>
  <si>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</si>
  <si>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</si>
  <si>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</si>
  <si>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</si>
  <si>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</si>
  <si>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</si>
  <si>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</si>
  <si>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</si>
  <si>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</si>
  <si>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</si>
  <si>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</si>
  <si>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</si>
  <si>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</si>
  <si>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</si>
  <si>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</si>
  <si>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</si>
  <si>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</si>
  <si>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</si>
  <si>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</si>
  <si>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</si>
  <si>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</si>
  <si>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</si>
  <si>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</si>
  <si>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</si>
  <si>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</si>
  <si>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</si>
  <si>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</si>
  <si>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</si>
  <si>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</si>
  <si>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</si>
  <si>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</si>
  <si>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</si>
  <si>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</si>
  <si>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</si>
  <si>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</si>
  <si>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</si>
  <si>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</si>
  <si>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</si>
  <si>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</si>
  <si>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</si>
  <si>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</si>
  <si>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</si>
  <si>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</si>
  <si>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</si>
  <si>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</si>
  <si>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</si>
  <si>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</si>
  <si>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</si>
  <si>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</si>
  <si>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</si>
  <si>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</si>
  <si>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</si>
  <si>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</si>
  <si>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</si>
  <si>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</si>
  <si>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</si>
  <si>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</si>
  <si>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</si>
  <si>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</si>
  <si>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</si>
  <si>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</si>
  <si>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</si>
  <si>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</si>
  <si>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</si>
  <si>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</si>
  <si>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</si>
  <si>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</si>
  <si>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</si>
  <si>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</si>
  <si>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</si>
  <si>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</si>
  <si>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</si>
  <si>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</si>
  <si>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</si>
  <si>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</si>
  <si>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</si>
  <si>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</si>
  <si>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</si>
  <si>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</si>
  <si>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</si>
  <si>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</si>
  <si>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</si>
  <si>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</si>
  <si>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</si>
  <si>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</si>
  <si>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</si>
  <si>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</si>
  <si>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</si>
  <si>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</si>
  <si>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</si>
  <si>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</si>
  <si>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</si>
  <si>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</si>
  <si>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</si>
  <si>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</si>
  <si>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</si>
  <si>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</si>
  <si>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</si>
  <si>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</si>
  <si>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</si>
  <si>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</si>
  <si>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</si>
  <si>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</si>
  <si>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</si>
  <si>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</si>
  <si>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</si>
  <si>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</si>
  <si>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</si>
  <si>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</si>
  <si>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</si>
  <si>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</si>
  <si>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</si>
  <si>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</si>
  <si>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</si>
  <si>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</si>
  <si>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</si>
  <si>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</si>
  <si>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</si>
  <si>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</si>
  <si>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</si>
  <si>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</si>
  <si>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</si>
  <si>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</si>
  <si>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</si>
  <si>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</si>
  <si>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</si>
  <si>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</si>
  <si>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</si>
  <si>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</si>
  <si>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</si>
  <si>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</si>
  <si>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</si>
  <si>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</si>
  <si>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</si>
  <si>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</si>
  <si>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</si>
  <si>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</si>
  <si>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</si>
  <si>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</si>
  <si>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</si>
  <si>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</si>
  <si>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</si>
  <si>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</si>
  <si>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</si>
  <si>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</si>
  <si>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</si>
  <si>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</si>
  <si>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</si>
  <si>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</si>
  <si>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</si>
  <si>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</si>
  <si>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</si>
  <si>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</si>
  <si>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</si>
  <si>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</si>
  <si>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</si>
  <si>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</si>
  <si>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</si>
  <si>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</si>
  <si>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</si>
  <si>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</si>
  <si>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</si>
  <si>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</si>
  <si>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</si>
  <si>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</si>
  <si>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</si>
  <si>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</si>
  <si>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</si>
  <si>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</si>
  <si>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</si>
  <si>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</si>
  <si>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</si>
  <si>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</si>
  <si>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</si>
  <si>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</si>
  <si>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</si>
  <si>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</si>
  <si>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</si>
  <si>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</si>
  <si>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</si>
  <si>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</si>
  <si>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</si>
  <si>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</si>
  <si>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</si>
  <si>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</si>
  <si>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</si>
  <si>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</si>
  <si>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</si>
  <si>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</si>
  <si>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</si>
  <si>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</si>
  <si>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</si>
  <si>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</si>
  <si>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</si>
  <si>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</si>
  <si>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</si>
  <si>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</si>
  <si>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</si>
  <si>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</si>
  <si>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</si>
  <si>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</si>
  <si>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</si>
  <si>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</si>
  <si>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</si>
  <si>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</si>
  <si>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</si>
  <si>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</si>
  <si>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</si>
  <si>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</si>
  <si>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</si>
  <si>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</si>
  <si>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</si>
  <si>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</si>
  <si>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</si>
  <si>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</si>
  <si>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</si>
  <si>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</si>
  <si>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</si>
  <si>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</si>
  <si>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</si>
  <si>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</si>
  <si>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</si>
  <si>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</si>
  <si>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</si>
  <si>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</si>
  <si>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</si>
  <si>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</si>
  <si>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</si>
  <si>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</si>
  <si>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</si>
  <si>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</si>
  <si>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</si>
  <si>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</si>
  <si>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</si>
  <si>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</si>
  <si>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</si>
  <si>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</si>
  <si>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</si>
  <si>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</si>
  <si>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</si>
  <si>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</si>
  <si>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</si>
  <si>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</si>
  <si>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</si>
  <si>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</si>
  <si>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</si>
  <si>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</si>
  <si>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</si>
  <si>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</si>
  <si>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</si>
  <si>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</si>
  <si>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</si>
  <si>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</si>
  <si>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</si>
  <si>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</si>
  <si>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</si>
  <si>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</si>
  <si>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</si>
  <si>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</si>
  <si>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</si>
  <si>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</si>
  <si>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</si>
  <si>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</si>
  <si>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</si>
  <si>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</si>
  <si>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</si>
  <si>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</si>
  <si>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</si>
  <si>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</si>
  <si>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</si>
  <si>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</si>
  <si>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</si>
  <si>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</si>
  <si>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</si>
  <si>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</si>
  <si>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</si>
  <si>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</si>
  <si>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</si>
  <si>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</si>
  <si>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</si>
  <si>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</si>
  <si>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</si>
  <si>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</si>
  <si>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</si>
  <si>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</si>
  <si>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</si>
  <si>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</si>
  <si>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</si>
  <si>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</si>
  <si>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</si>
  <si>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</si>
  <si>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</si>
  <si>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</si>
  <si>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</si>
  <si>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</si>
  <si>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</si>
  <si>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</si>
  <si>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</si>
  <si>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</si>
  <si>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</si>
  <si>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</si>
  <si>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</si>
  <si>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</si>
  <si>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</si>
  <si>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</si>
  <si>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</si>
  <si>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</si>
  <si>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</si>
  <si>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</si>
  <si>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</si>
  <si>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</si>
  <si>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</si>
  <si>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</si>
  <si>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</si>
  <si>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</si>
  <si>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</si>
  <si>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</si>
  <si>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</si>
  <si>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</si>
  <si>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</si>
  <si>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</si>
  <si>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</si>
  <si>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</si>
  <si>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</si>
  <si>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</si>
  <si>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</si>
  <si>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</si>
  <si>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</si>
  <si>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</si>
  <si>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</si>
  <si>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</si>
  <si>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</si>
  <si>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</si>
  <si>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</si>
  <si>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</si>
  <si>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</si>
  <si>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</si>
  <si>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</si>
  <si>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</si>
  <si>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</si>
  <si>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</si>
  <si>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</si>
  <si>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</si>
  <si>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</si>
  <si>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</si>
  <si>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</si>
  <si>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</si>
  <si>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</si>
  <si>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</si>
  <si>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</si>
  <si>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</si>
  <si>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</si>
  <si>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</si>
  <si>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</si>
  <si>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</si>
  <si>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</si>
  <si>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</si>
  <si>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</si>
  <si>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</si>
  <si>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</si>
  <si>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</si>
  <si>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</si>
  <si>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</si>
  <si>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</si>
  <si>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</si>
  <si>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</si>
  <si>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</si>
  <si>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</si>
  <si>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</si>
  <si>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</si>
  <si>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</si>
  <si>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</si>
  <si>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</si>
  <si>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</si>
  <si>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</si>
  <si>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</si>
  <si>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</si>
  <si>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</si>
  <si>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</si>
  <si>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</si>
  <si>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</si>
  <si>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</si>
  <si>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</si>
  <si>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</si>
  <si>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</si>
  <si>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</si>
  <si>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</si>
  <si>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</si>
  <si>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</si>
  <si>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</si>
  <si>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</si>
  <si>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</si>
  <si>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</si>
  <si>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</si>
  <si>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</si>
  <si>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</si>
  <si>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</si>
  <si>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</si>
  <si>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</si>
  <si>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</si>
  <si>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</si>
  <si>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</si>
  <si>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</si>
  <si>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</si>
  <si>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</si>
  <si>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</si>
  <si>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</si>
  <si>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</si>
  <si>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</si>
  <si>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</si>
  <si>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</si>
  <si>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</si>
  <si>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</si>
  <si>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</si>
  <si>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</si>
  <si>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</si>
  <si>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</si>
  <si>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</si>
  <si>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</si>
  <si>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</si>
  <si>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</si>
  <si>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</si>
  <si>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</si>
  <si>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</si>
  <si>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</si>
  <si>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</si>
  <si>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</si>
  <si>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</si>
  <si>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</si>
  <si>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</si>
  <si>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</si>
  <si>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</si>
  <si>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</si>
  <si>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</si>
  <si>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</si>
  <si>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</si>
  <si>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</si>
  <si>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</si>
  <si>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</si>
  <si>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</si>
  <si>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</si>
  <si>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</si>
  <si>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</si>
  <si>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</si>
  <si>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</si>
  <si>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</si>
  <si>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</si>
  <si>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</si>
  <si>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</si>
  <si>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</si>
  <si>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</si>
  <si>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</si>
  <si>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</si>
  <si>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</si>
  <si>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</si>
  <si>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</si>
  <si>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</si>
  <si>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</si>
  <si>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</si>
  <si>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</si>
  <si>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</si>
  <si>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</si>
  <si>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</si>
  <si>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</si>
  <si>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</si>
  <si>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</si>
  <si>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</si>
  <si>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</si>
  <si>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</si>
  <si>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</si>
  <si>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</si>
  <si>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</si>
  <si>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</si>
  <si>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</si>
  <si>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</si>
  <si>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</si>
  <si>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</si>
  <si>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</si>
  <si>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</si>
  <si>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</si>
  <si>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</si>
  <si>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</si>
  <si>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</si>
  <si>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</si>
  <si>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</si>
  <si>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</si>
  <si>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</si>
  <si>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</si>
  <si>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</si>
  <si>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</si>
  <si>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</si>
  <si>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</si>
  <si>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</si>
  <si>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</si>
  <si>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</si>
  <si>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</si>
  <si>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</si>
  <si>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</si>
  <si>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</si>
  <si>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</si>
  <si>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</si>
  <si>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</si>
  <si>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</si>
  <si>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</si>
  <si>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</si>
  <si>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</si>
  <si>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</si>
  <si>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</si>
  <si>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</si>
  <si>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</si>
  <si>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</si>
  <si>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</si>
  <si>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</si>
  <si>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</si>
  <si>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</si>
  <si>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</si>
  <si>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</si>
  <si>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</si>
  <si>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</si>
  <si>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</si>
  <si>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</si>
  <si>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</si>
  <si>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</si>
  <si>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</si>
  <si>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</si>
  <si>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</si>
  <si>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</si>
  <si>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</si>
  <si>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</si>
  <si>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</si>
  <si>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</si>
  <si>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</si>
  <si>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</si>
  <si>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</si>
  <si>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</si>
  <si>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</si>
  <si>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</si>
  <si>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</si>
  <si>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</si>
  <si>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</si>
  <si>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</si>
  <si>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</si>
  <si>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</si>
  <si>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</si>
  <si>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</si>
  <si>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</si>
  <si>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</si>
  <si>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</si>
  <si>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</si>
  <si>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</si>
  <si>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</si>
  <si>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</si>
  <si>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</si>
  <si>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</si>
  <si>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</si>
  <si>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</si>
  <si>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</si>
  <si>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</si>
  <si>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</si>
  <si>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</si>
  <si>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</si>
  <si>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</si>
  <si>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</si>
  <si>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</si>
  <si>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</si>
  <si>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</si>
  <si>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</si>
  <si>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</si>
  <si>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</si>
  <si>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</si>
  <si>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</si>
  <si>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</si>
  <si>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</si>
  <si>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</si>
  <si>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</si>
  <si>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</si>
  <si>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</si>
  <si>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</si>
  <si>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</si>
  <si>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</si>
  <si>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</si>
  <si>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</si>
  <si>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</si>
  <si>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</si>
  <si>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</si>
  <si>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</si>
  <si>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</si>
  <si>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</si>
  <si>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</si>
  <si>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</si>
  <si>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</si>
  <si>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</si>
  <si>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</si>
  <si>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</si>
  <si>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</si>
  <si>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</si>
  <si>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</si>
  <si>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</si>
  <si>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</si>
  <si>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</si>
  <si>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</si>
  <si>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</si>
  <si>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</si>
  <si>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</si>
  <si>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</si>
  <si>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</si>
  <si>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</si>
  <si>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</si>
  <si>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</si>
  <si>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</si>
  <si>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</si>
  <si>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</si>
  <si>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</si>
  <si>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</si>
  <si>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</si>
  <si>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</si>
  <si>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</si>
  <si>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</si>
  <si>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</si>
  <si>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</si>
  <si>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</si>
  <si>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</si>
  <si>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</si>
  <si>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</si>
  <si>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</si>
  <si>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</si>
  <si>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</si>
  <si>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</si>
  <si>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</si>
  <si>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</si>
  <si>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</si>
  <si>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</si>
  <si>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</si>
  <si>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</si>
  <si>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</si>
  <si>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</si>
  <si>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</si>
  <si>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</si>
  <si>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</si>
  <si>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</si>
  <si>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</si>
  <si>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</si>
  <si>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</si>
  <si>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</si>
  <si>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</si>
  <si>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</si>
  <si>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</si>
  <si>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</si>
  <si>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</si>
  <si>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</si>
  <si>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</si>
  <si>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</si>
  <si>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</si>
  <si>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</si>
  <si>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</si>
  <si>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</si>
  <si>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</si>
  <si>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</si>
  <si>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</si>
  <si>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</si>
  <si>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</si>
  <si>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</si>
  <si>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</si>
  <si>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</si>
  <si>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</si>
  <si>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</si>
  <si>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</si>
  <si>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</si>
  <si>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</si>
  <si>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</si>
  <si>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</si>
  <si>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</si>
  <si>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</si>
  <si>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</si>
  <si>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</si>
  <si>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</si>
  <si>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</si>
  <si>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</si>
  <si>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</si>
  <si>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</si>
  <si>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</si>
  <si>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</si>
  <si>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</si>
  <si>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</si>
  <si>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</si>
  <si>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</si>
  <si>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</si>
  <si>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</si>
  <si>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</si>
  <si>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</si>
  <si>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</si>
  <si>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</si>
  <si>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</si>
  <si>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</si>
  <si>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</si>
  <si>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</si>
  <si>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</si>
  <si>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</si>
  <si>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</si>
  <si>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</si>
  <si>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</si>
  <si>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</si>
  <si>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</si>
  <si>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</si>
  <si>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</si>
  <si>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</si>
  <si>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</si>
  <si>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</si>
  <si>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</si>
  <si>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</si>
  <si>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</si>
  <si>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</si>
  <si>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</si>
  <si>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</si>
  <si>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</si>
  <si>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</si>
  <si>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</si>
  <si>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</si>
  <si>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</si>
  <si>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</si>
  <si>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</si>
  <si>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</si>
  <si>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</si>
  <si>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</si>
  <si>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</si>
  <si>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</si>
  <si>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</si>
  <si>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</si>
  <si>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</si>
  <si>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</si>
  <si>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</si>
  <si>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</si>
  <si>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</si>
  <si>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</si>
  <si>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</si>
  <si>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</si>
  <si>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</si>
  <si>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</si>
  <si>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</si>
  <si>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</si>
  <si>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</si>
  <si>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</si>
  <si>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</si>
  <si>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</si>
  <si>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</si>
  <si>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</si>
  <si>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</si>
  <si>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</si>
  <si>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</si>
  <si>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</si>
  <si>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</si>
  <si>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</si>
  <si>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</si>
  <si>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</si>
  <si>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</si>
  <si>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</si>
  <si>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</si>
  <si>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</si>
  <si>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</si>
  <si>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</si>
  <si>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</si>
  <si>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</si>
  <si>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</si>
  <si>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</si>
  <si>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</si>
  <si>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</si>
  <si>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</si>
  <si>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</si>
  <si>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</si>
  <si>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</si>
  <si>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</si>
  <si>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</si>
  <si>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</si>
  <si>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</si>
  <si>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</si>
  <si>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</si>
  <si>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</si>
  <si>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</si>
  <si>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</si>
  <si>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</si>
  <si>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</si>
  <si>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</si>
  <si>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</si>
  <si>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</si>
  <si>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</si>
  <si>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</si>
  <si>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</si>
  <si>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</si>
  <si>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</si>
  <si>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</si>
  <si>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</si>
  <si>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</si>
  <si>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</si>
  <si>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</si>
  <si>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</si>
  <si>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</si>
  <si>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</si>
  <si>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</si>
  <si>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</si>
  <si>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</si>
  <si>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</si>
  <si>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</si>
  <si>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</si>
  <si>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</si>
  <si>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</si>
  <si>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</si>
  <si>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</si>
  <si>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</si>
  <si>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</si>
  <si>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</si>
  <si>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</si>
  <si>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</si>
  <si>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</si>
  <si>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</si>
  <si>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</si>
  <si>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</si>
  <si>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</si>
  <si>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</si>
  <si>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</si>
  <si>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</si>
  <si>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</si>
  <si>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</si>
  <si>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</si>
  <si>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</si>
  <si>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</si>
  <si>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</si>
  <si>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</si>
  <si>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</si>
  <si>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</si>
  <si>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</si>
  <si>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</si>
  <si>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</si>
  <si>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</si>
  <si>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</si>
  <si>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</si>
  <si>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</si>
  <si>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</si>
  <si>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</si>
  <si>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</si>
  <si>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</si>
  <si>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</si>
  <si>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</si>
  <si>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</si>
  <si>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</si>
  <si>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</si>
  <si>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</si>
  <si>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</si>
  <si>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</si>
  <si>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</si>
  <si>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</si>
  <si>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</si>
  <si>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</si>
  <si>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</si>
  <si>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</si>
  <si>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</si>
  <si>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</si>
  <si>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</si>
  <si>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</si>
  <si>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</si>
  <si>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</si>
  <si>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</si>
  <si>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</si>
  <si>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</si>
  <si>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</si>
  <si>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</si>
  <si>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</si>
  <si>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</si>
  <si>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</si>
  <si>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</si>
  <si>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</si>
  <si>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</si>
  <si>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</si>
  <si>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</si>
  <si>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</si>
  <si>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</si>
  <si>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</si>
  <si>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</si>
  <si>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</si>
  <si>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</si>
  <si>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</si>
  <si>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</si>
  <si>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</si>
  <si>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</si>
  <si>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</si>
  <si>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</si>
  <si>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</si>
  <si>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</si>
  <si>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</si>
  <si>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</si>
  <si>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</si>
  <si>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</si>
  <si>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</si>
  <si>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</si>
  <si>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</si>
  <si>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</si>
  <si>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</si>
  <si>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</si>
  <si>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</si>
  <si>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</si>
  <si>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</si>
  <si>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</si>
  <si>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</si>
  <si>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</si>
  <si>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</si>
  <si>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</si>
  <si>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</si>
  <si>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</si>
  <si>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</si>
  <si>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</si>
  <si>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</si>
  <si>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</si>
  <si>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</si>
  <si>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</si>
  <si>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</si>
  <si>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</si>
  <si>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</si>
  <si>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</si>
  <si>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</si>
  <si>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</si>
  <si>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</si>
  <si>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</si>
  <si>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</si>
  <si>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</si>
  <si>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</si>
  <si>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</si>
  <si>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</si>
  <si>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</si>
  <si>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</si>
  <si>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</si>
  <si>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</si>
  <si>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</si>
  <si>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</si>
  <si>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</si>
  <si>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</si>
  <si>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</si>
  <si>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</si>
  <si>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</si>
  <si>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</si>
  <si>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</si>
  <si>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</si>
  <si>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</si>
  <si>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</si>
  <si>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</si>
  <si>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</si>
  <si>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</si>
  <si>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</si>
  <si>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</si>
  <si>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</si>
  <si>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</si>
  <si>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</si>
  <si>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</si>
  <si>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</si>
  <si>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</si>
  <si>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</si>
  <si>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</si>
  <si>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</si>
  <si>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</si>
  <si>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</si>
  <si>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</si>
  <si>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</si>
  <si>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</si>
  <si>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</si>
  <si>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</si>
  <si>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</si>
  <si>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</si>
  <si>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</si>
  <si>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</si>
  <si>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</si>
  <si>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</si>
  <si>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</si>
  <si>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</si>
  <si>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</si>
  <si>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</si>
  <si>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</si>
  <si>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</si>
  <si>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</si>
  <si>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</si>
  <si>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</si>
  <si>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</si>
  <si>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</si>
  <si>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</si>
  <si>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</si>
  <si>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</si>
  <si>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</si>
  <si>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</si>
  <si>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</si>
  <si>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</si>
  <si>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</si>
  <si>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</si>
  <si>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</si>
  <si>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</si>
  <si>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</si>
  <si>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</si>
  <si>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</si>
  <si>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</si>
  <si>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</si>
  <si>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</si>
  <si>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</si>
  <si>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</si>
  <si>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</si>
  <si>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</si>
  <si>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</si>
  <si>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</si>
  <si>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</si>
  <si>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</si>
  <si>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</si>
  <si>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</si>
  <si>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</si>
  <si>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</si>
  <si>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</si>
  <si>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</si>
  <si>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</si>
  <si>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</si>
  <si>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</si>
  <si>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</si>
  <si>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</si>
  <si>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</si>
  <si>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</si>
  <si>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</si>
  <si>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</si>
  <si>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</si>
  <si>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</si>
  <si>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</si>
  <si>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</si>
  <si>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</si>
  <si>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</si>
  <si>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</si>
  <si>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</si>
  <si>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</si>
  <si>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</si>
  <si>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</si>
  <si>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</si>
  <si>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</si>
  <si>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</si>
  <si>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</si>
  <si>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</si>
  <si>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</si>
  <si>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</si>
  <si>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</si>
  <si>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</si>
  <si>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</si>
  <si>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</si>
  <si>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</si>
  <si>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</si>
  <si>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</si>
  <si>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</si>
  <si>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</si>
  <si>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</si>
  <si>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</si>
  <si>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</si>
  <si>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</si>
  <si>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</si>
  <si>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</si>
  <si>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</si>
  <si>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</si>
  <si>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</si>
  <si>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</si>
  <si>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</si>
  <si>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</si>
  <si>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</si>
  <si>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</si>
  <si>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</si>
  <si>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</si>
  <si>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</si>
  <si>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</si>
  <si>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</si>
  <si>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</si>
  <si>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</si>
  <si>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</si>
  <si>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</si>
  <si>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</si>
  <si>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</si>
  <si>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</si>
  <si>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</si>
  <si>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</si>
  <si>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</si>
  <si>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</si>
  <si>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</si>
  <si>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</si>
  <si>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</si>
  <si>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</si>
  <si>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</si>
  <si>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</si>
  <si>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</si>
  <si>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</si>
  <si>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</si>
  <si>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</si>
  <si>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</si>
  <si>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</si>
  <si>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</si>
  <si>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</si>
  <si>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</si>
  <si>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</si>
  <si>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</si>
  <si>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</si>
  <si>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</si>
  <si>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</si>
  <si>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</si>
  <si>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</si>
  <si>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</si>
  <si>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</si>
  <si>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</si>
  <si>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</si>
  <si>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</si>
  <si>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</si>
  <si>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</si>
  <si>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</si>
  <si>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</si>
  <si>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</si>
  <si>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</si>
  <si>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</si>
  <si>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</si>
  <si>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</si>
  <si>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</si>
  <si>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</si>
  <si>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</si>
  <si>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</si>
  <si>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</si>
  <si>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</si>
  <si>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</si>
  <si>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</si>
  <si>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</si>
  <si>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</si>
  <si>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</si>
  <si>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</si>
  <si>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</si>
  <si>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</si>
  <si>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</si>
  <si>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</si>
  <si>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</si>
  <si>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</si>
  <si>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</si>
  <si>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</si>
  <si>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</si>
  <si>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</si>
  <si>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</si>
  <si>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</si>
  <si>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</si>
  <si>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</si>
  <si>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</si>
  <si>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</si>
  <si>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</si>
  <si>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</si>
  <si>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</si>
  <si>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</si>
  <si>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</si>
  <si>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</si>
  <si>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</si>
  <si>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</si>
  <si>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</si>
  <si>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</si>
  <si>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</si>
  <si>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</si>
  <si>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</si>
  <si>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</si>
  <si>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</si>
  <si>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</si>
  <si>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</si>
  <si>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</si>
  <si>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</si>
  <si>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</si>
  <si>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</si>
  <si>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</si>
  <si>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</si>
  <si>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</si>
  <si>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</si>
  <si>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</si>
  <si>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</si>
  <si>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</si>
  <si>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</si>
  <si>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</si>
  <si>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</si>
  <si>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</si>
  <si>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</si>
  <si>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</si>
  <si>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</si>
  <si>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</si>
  <si>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</si>
  <si>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</si>
  <si>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</si>
  <si>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</si>
  <si>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</si>
  <si>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</si>
  <si>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</si>
  <si>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</si>
  <si>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</si>
  <si>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</si>
  <si>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</si>
  <si>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</si>
  <si>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</si>
  <si>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</si>
  <si>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</si>
  <si>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</si>
  <si>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</si>
  <si>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</si>
  <si>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</si>
  <si>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</si>
  <si>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</si>
  <si>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</si>
  <si>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</si>
  <si>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</si>
  <si>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</si>
  <si>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</si>
  <si>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</si>
  <si>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</si>
  <si>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</si>
  <si>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</si>
  <si>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</si>
  <si>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</si>
  <si>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</si>
  <si>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</si>
  <si>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</si>
  <si>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</si>
  <si>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</si>
  <si>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</si>
  <si>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</si>
  <si>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</si>
  <si>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</si>
  <si>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</si>
  <si>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</si>
  <si>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</si>
  <si>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</si>
  <si>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</si>
  <si>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</si>
  <si>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</si>
  <si>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</si>
  <si>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</si>
  <si>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</si>
  <si>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</si>
  <si>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</si>
  <si>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</si>
  <si>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</si>
  <si>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</si>
  <si>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</si>
  <si>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</si>
  <si>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</si>
  <si>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</si>
  <si>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</si>
  <si>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</si>
  <si>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</si>
  <si>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</si>
  <si>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</si>
  <si>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</si>
  <si>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</si>
  <si>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</si>
  <si>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</si>
  <si>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</si>
  <si>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</si>
  <si>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</si>
  <si>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</si>
  <si>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</si>
  <si>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</si>
  <si>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</si>
  <si>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</si>
  <si>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</si>
  <si>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</si>
  <si>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</si>
  <si>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</si>
  <si>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</si>
  <si>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</si>
  <si>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</si>
  <si>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</si>
  <si>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</si>
  <si>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</si>
  <si>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</si>
  <si>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</si>
  <si>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</si>
  <si>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</si>
  <si>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</si>
  <si>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</si>
  <si>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</si>
  <si>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</si>
  <si>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</si>
  <si>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</si>
  <si>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</si>
  <si>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</si>
  <si>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</si>
  <si>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</si>
  <si>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</si>
  <si>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</si>
  <si>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</si>
  <si>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</si>
  <si>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</si>
  <si>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</si>
  <si>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</si>
  <si>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</si>
  <si>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</si>
  <si>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</si>
  <si>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</si>
  <si>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</si>
  <si>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</si>
  <si>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</si>
  <si>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</si>
  <si>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</si>
  <si>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</si>
  <si>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</si>
  <si>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</si>
  <si>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</si>
  <si>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</si>
  <si>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</si>
  <si>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</si>
  <si>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</si>
  <si>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</si>
  <si>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</si>
  <si>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</si>
  <si>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</si>
  <si>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</si>
  <si>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</si>
  <si>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</si>
  <si>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</si>
  <si>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</si>
  <si>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</si>
  <si>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</si>
  <si>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</si>
  <si>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</si>
  <si>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</si>
  <si>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</si>
  <si>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</si>
  <si>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</si>
  <si>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</si>
  <si>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</si>
  <si>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</si>
  <si>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</si>
  <si>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</si>
  <si>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</si>
  <si>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</si>
  <si>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</si>
  <si>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</si>
  <si>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</si>
  <si>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</si>
  <si>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</si>
  <si>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</si>
  <si>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</si>
  <si>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</si>
  <si>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</si>
  <si>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</si>
  <si>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</si>
  <si>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</si>
  <si>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</si>
  <si>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</si>
  <si>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</si>
  <si>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</si>
  <si>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</si>
  <si>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</si>
  <si>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</si>
  <si>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</si>
  <si>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</si>
  <si>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</si>
  <si>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</si>
  <si>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</si>
  <si>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</si>
  <si>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</si>
  <si>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</si>
  <si>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</si>
  <si>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</si>
  <si>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</si>
  <si>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</si>
  <si>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</si>
  <si>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</si>
  <si>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</si>
  <si>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</si>
  <si>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</si>
  <si>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</si>
  <si>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</si>
  <si>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</si>
  <si>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</si>
  <si>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</si>
  <si>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</si>
  <si>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</si>
  <si>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</si>
  <si>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</si>
  <si>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</si>
  <si>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</si>
  <si>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</si>
  <si>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</si>
  <si>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</si>
  <si>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</si>
  <si>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</si>
  <si>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</si>
  <si>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</si>
  <si>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</si>
  <si>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</si>
  <si>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</si>
  <si>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</si>
  <si>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</si>
  <si>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</si>
  <si>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</si>
  <si>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</si>
  <si>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</si>
  <si>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</si>
  <si>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</si>
  <si>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</si>
  <si>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</si>
  <si>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</si>
  <si>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</si>
  <si>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</si>
  <si>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</si>
  <si>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</si>
  <si>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</si>
  <si>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</si>
  <si>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</si>
  <si>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</si>
  <si>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</si>
  <si>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</si>
  <si>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</si>
  <si>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</si>
  <si>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</si>
  <si>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</si>
  <si>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</si>
  <si>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</si>
  <si>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</si>
  <si>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</si>
  <si>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</si>
  <si>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</si>
  <si>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</si>
  <si>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</si>
  <si>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</si>
  <si>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</si>
  <si>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</si>
  <si>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</si>
  <si>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</si>
  <si>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</si>
  <si>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</si>
  <si>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</si>
  <si>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</si>
  <si>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</si>
  <si>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</si>
  <si>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</si>
  <si>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</si>
  <si>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</si>
  <si>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</si>
  <si>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</si>
  <si>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</si>
  <si>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</si>
  <si>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</si>
  <si>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</si>
  <si>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</si>
  <si>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</si>
  <si>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</si>
  <si>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</si>
  <si>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</si>
  <si>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</si>
  <si>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</si>
  <si>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</si>
  <si>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</si>
  <si>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</si>
  <si>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</si>
  <si>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</si>
  <si>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</si>
  <si>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</si>
  <si>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</si>
  <si>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</si>
  <si>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</si>
  <si>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</si>
  <si>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</si>
  <si>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</si>
  <si>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</si>
  <si>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</si>
  <si>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</si>
  <si>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</si>
  <si>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</si>
  <si>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</si>
  <si>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</si>
  <si>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</si>
  <si>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</si>
  <si>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</si>
  <si>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</si>
  <si>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</si>
  <si>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</si>
  <si>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</si>
  <si>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</si>
  <si>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</si>
  <si>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</si>
  <si>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</si>
  <si>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</si>
  <si>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</si>
  <si>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</si>
  <si>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</si>
  <si>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</si>
  <si>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</si>
  <si>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</si>
  <si>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</si>
  <si>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</si>
  <si>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</si>
  <si>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</si>
  <si>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</si>
  <si>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</si>
  <si>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</si>
  <si>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</si>
  <si>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</si>
  <si>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</si>
  <si>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</si>
  <si>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</si>
  <si>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</si>
  <si>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</si>
  <si>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</si>
  <si>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</si>
  <si>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</si>
  <si>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</si>
  <si>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</si>
  <si>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</si>
  <si>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</si>
  <si>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</si>
  <si>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</si>
  <si>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</si>
  <si>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</si>
  <si>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</si>
  <si>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</si>
  <si>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</si>
  <si>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</si>
  <si>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</si>
  <si>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</si>
  <si>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</si>
  <si>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</si>
  <si>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</si>
  <si>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</si>
  <si>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</si>
  <si>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</si>
  <si>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</si>
  <si>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</si>
  <si>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</si>
  <si>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</si>
  <si>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</si>
  <si>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</si>
  <si>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</si>
  <si>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</si>
  <si>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</si>
  <si>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</si>
  <si>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</si>
  <si>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</si>
  <si>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</si>
  <si>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</si>
  <si>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</si>
  <si>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</si>
  <si>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</si>
  <si>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</si>
  <si>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</si>
  <si>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</si>
  <si>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</si>
  <si>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</si>
  <si>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</si>
  <si>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</si>
  <si>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</si>
  <si>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</si>
  <si>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</si>
  <si>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</si>
  <si>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</si>
  <si>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</si>
  <si>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</si>
  <si>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</si>
  <si>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</si>
  <si>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</si>
  <si>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</si>
  <si>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</si>
  <si>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</si>
  <si>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</si>
  <si>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</si>
  <si>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</si>
  <si>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</si>
  <si>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</si>
  <si>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</si>
  <si>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</si>
  <si>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</si>
  <si>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</si>
  <si>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</si>
  <si>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</si>
  <si>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</si>
  <si>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</si>
  <si>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</si>
  <si>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</si>
  <si>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</si>
  <si>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</si>
  <si>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</si>
  <si>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</si>
  <si>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</si>
  <si>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</si>
  <si>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</si>
  <si>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</si>
  <si>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</si>
  <si>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</si>
  <si>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</si>
  <si>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</si>
  <si>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</si>
  <si>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</si>
  <si>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</si>
  <si>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</si>
  <si>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</si>
  <si>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</si>
  <si>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</si>
  <si>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</si>
  <si>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</si>
  <si>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</si>
  <si>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</si>
  <si>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</si>
  <si>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</si>
  <si>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</si>
  <si>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</si>
  <si>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</si>
  <si>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</si>
  <si>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</si>
  <si>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</si>
  <si>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</si>
  <si>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</si>
  <si>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</si>
  <si>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</si>
  <si>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</si>
  <si>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</si>
  <si>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</si>
  <si>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</si>
  <si>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</si>
  <si>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</si>
  <si>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</si>
  <si>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</si>
  <si>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</si>
  <si>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</si>
  <si>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</si>
  <si>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</si>
  <si>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</si>
  <si>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</si>
  <si>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</si>
  <si>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</si>
  <si>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</si>
  <si>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</si>
  <si>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</si>
  <si>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</si>
  <si>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</si>
  <si>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</si>
  <si>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</si>
  <si>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</si>
  <si>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</si>
  <si>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</si>
  <si>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</si>
  <si>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</si>
  <si>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</si>
  <si>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</si>
  <si>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</si>
  <si>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</si>
  <si>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</si>
  <si>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</si>
  <si>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</si>
  <si>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</si>
  <si>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</si>
  <si>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</si>
  <si>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</si>
  <si>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</si>
  <si>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</si>
  <si>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</si>
  <si>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</si>
  <si>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</si>
  <si>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</si>
  <si>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</si>
  <si>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</si>
  <si>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</si>
  <si>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</si>
  <si>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</si>
  <si>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</si>
  <si>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</si>
  <si>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</si>
  <si>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</si>
  <si>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</si>
  <si>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</si>
  <si>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</si>
  <si>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</si>
  <si>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</si>
  <si>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</si>
  <si>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</si>
  <si>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</si>
  <si>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</si>
  <si>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</si>
  <si>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</si>
  <si>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</si>
  <si>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</si>
  <si>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</si>
  <si>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</si>
  <si>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</si>
  <si>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</si>
  <si>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</si>
  <si>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</si>
  <si>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</si>
  <si>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</si>
  <si>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</si>
  <si>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</si>
  <si>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</si>
  <si>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</si>
  <si>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</si>
  <si>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</si>
  <si>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</si>
  <si>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</si>
  <si>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</si>
  <si>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</si>
  <si>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</si>
  <si>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</si>
  <si>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</si>
  <si>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</si>
  <si>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</si>
  <si>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</si>
  <si>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</si>
  <si>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</si>
  <si>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</si>
  <si>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</si>
  <si>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</si>
  <si>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</si>
  <si>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</si>
  <si>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</si>
  <si>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</si>
  <si>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</si>
  <si>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</si>
  <si>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</si>
  <si>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</si>
  <si>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</si>
  <si>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</si>
  <si>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</si>
  <si>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</si>
  <si>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</si>
  <si>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</si>
  <si>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</si>
  <si>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</si>
  <si>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</si>
  <si>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</si>
  <si>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</si>
  <si>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</si>
  <si>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</si>
  <si>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</si>
  <si>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</si>
  <si>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</si>
  <si>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</si>
  <si>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</si>
  <si>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</si>
  <si>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</si>
  <si>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</si>
  <si>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</si>
  <si>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</si>
  <si>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</si>
  <si>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</si>
  <si>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</si>
  <si>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</si>
  <si>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</si>
  <si>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</si>
  <si>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</si>
  <si>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</si>
  <si>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</si>
  <si>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</si>
  <si>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</si>
  <si>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</si>
  <si>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</si>
  <si>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</si>
  <si>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</si>
  <si>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</si>
  <si>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</si>
  <si>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</si>
  <si>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</si>
  <si>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</si>
  <si>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</si>
  <si>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</si>
  <si>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</si>
  <si>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</si>
  <si>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</si>
  <si>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</si>
  <si>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</si>
  <si>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</si>
  <si>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</si>
  <si>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</si>
  <si>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</si>
  <si>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</si>
  <si>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</si>
  <si>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</si>
  <si>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</si>
  <si>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</si>
  <si>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</si>
  <si>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</si>
  <si>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</si>
  <si>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</si>
  <si>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</si>
  <si>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</si>
  <si>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</si>
  <si>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</si>
  <si>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</si>
  <si>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</si>
  <si>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</si>
  <si>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</si>
  <si>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</si>
  <si>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</si>
  <si>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</si>
  <si>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</si>
  <si>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</si>
  <si>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</si>
  <si>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</si>
  <si>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</si>
  <si>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</si>
  <si>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</si>
  <si>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</si>
  <si>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</si>
  <si>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</si>
  <si>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</si>
  <si>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</si>
  <si>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</si>
  <si>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</si>
  <si>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</si>
  <si>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</si>
  <si>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</si>
  <si>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</si>
  <si>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</si>
  <si>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</si>
  <si>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</si>
  <si>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</si>
  <si>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</si>
  <si>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</si>
  <si>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</si>
  <si>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</si>
  <si>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</si>
  <si>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</si>
  <si>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</si>
  <si>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</si>
  <si>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</si>
  <si>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</si>
  <si>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</si>
  <si>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</si>
  <si>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</si>
  <si>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</si>
  <si>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</si>
  <si>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</si>
  <si>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</si>
  <si>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</si>
  <si>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</si>
  <si>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</si>
  <si>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</si>
  <si>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</si>
  <si>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</si>
  <si>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</si>
  <si>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</si>
  <si>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</si>
  <si>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</si>
  <si>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</si>
  <si>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</si>
  <si>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</si>
  <si>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</si>
  <si>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</si>
  <si>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</si>
  <si>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</si>
  <si>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</si>
  <si>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</si>
  <si>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</si>
  <si>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</si>
  <si>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</si>
  <si>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</si>
  <si>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</si>
  <si>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</si>
  <si>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</si>
  <si>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</si>
  <si>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</si>
  <si>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</si>
  <si>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</si>
  <si>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</si>
  <si>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</si>
  <si>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</si>
  <si>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</si>
  <si>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</si>
  <si>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</si>
  <si>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</si>
  <si>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</si>
  <si>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</si>
  <si>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</si>
  <si>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</si>
  <si>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</si>
  <si>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</si>
  <si>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</si>
  <si>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</si>
  <si>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</si>
  <si>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</si>
  <si>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</si>
  <si>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</si>
  <si>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</si>
  <si>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</si>
  <si>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</si>
  <si>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</si>
  <si>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</si>
  <si>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</si>
  <si>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</si>
  <si>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</si>
  <si>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</si>
  <si>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</si>
  <si>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</si>
  <si>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</si>
  <si>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</si>
  <si>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</si>
  <si>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</si>
  <si>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</si>
  <si>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</si>
  <si>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</si>
  <si>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</si>
  <si>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</si>
  <si>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</si>
  <si>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</si>
  <si>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</si>
  <si>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</si>
  <si>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</si>
  <si>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</si>
  <si>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</si>
  <si>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</si>
  <si>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</si>
  <si>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</si>
  <si>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</si>
  <si>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</si>
  <si>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</si>
  <si>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</si>
  <si>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</si>
  <si>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</si>
  <si>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</si>
  <si>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</si>
  <si>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</si>
  <si>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</si>
  <si>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</si>
  <si>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</si>
  <si>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</si>
  <si>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</si>
  <si>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</si>
  <si>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</si>
  <si>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</si>
  <si>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</si>
  <si>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</si>
  <si>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</si>
  <si>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</si>
  <si>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</si>
  <si>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</si>
  <si>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</si>
  <si>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</si>
  <si>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</si>
  <si>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</si>
  <si>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</si>
  <si>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</si>
  <si>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</si>
  <si>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</si>
  <si>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</si>
  <si>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</si>
  <si>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</si>
  <si>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</si>
  <si>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</si>
  <si>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</si>
  <si>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</si>
  <si>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</si>
  <si>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</si>
  <si>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</si>
  <si>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</si>
  <si>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</si>
  <si>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</si>
  <si>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</si>
  <si>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</si>
  <si>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</si>
  <si>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</si>
  <si>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</si>
  <si>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</si>
  <si>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</si>
  <si>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</si>
  <si>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</si>
  <si>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</si>
  <si>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</si>
  <si>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</si>
  <si>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</si>
  <si>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</si>
  <si>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</si>
  <si>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</si>
  <si>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</si>
  <si>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</si>
  <si>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</si>
  <si>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</si>
  <si>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</si>
  <si>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</si>
  <si>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</si>
  <si>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</si>
  <si>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</si>
  <si>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</si>
  <si>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</si>
  <si>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</si>
  <si>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</si>
  <si>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</si>
  <si>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</si>
  <si>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</si>
  <si>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</si>
  <si>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</si>
  <si>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</si>
  <si>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</si>
  <si>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</si>
  <si>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</si>
  <si>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</si>
  <si>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</si>
  <si>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</si>
  <si>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</si>
  <si>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</si>
  <si>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</si>
  <si>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</si>
  <si>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</si>
  <si>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</si>
  <si>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</si>
  <si>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</si>
  <si>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</si>
  <si>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</si>
  <si>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</si>
  <si>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</si>
  <si>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</si>
  <si>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</si>
  <si>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</si>
  <si>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</si>
  <si>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</si>
  <si>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</si>
  <si>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</si>
  <si>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</si>
  <si>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</si>
  <si>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</si>
  <si>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</si>
  <si>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</si>
  <si>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</si>
  <si>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</si>
  <si>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</si>
  <si>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</si>
  <si>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</si>
  <si>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</si>
  <si>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</si>
  <si>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</si>
  <si>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</si>
  <si>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</si>
  <si>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</si>
  <si>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</si>
  <si>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</si>
  <si>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</si>
  <si>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</si>
  <si>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</si>
  <si>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</si>
  <si>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</si>
  <si>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</si>
  <si>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</si>
  <si>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</si>
  <si>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</si>
  <si>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</si>
  <si>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</si>
  <si>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</si>
  <si>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</si>
  <si>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</si>
  <si>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</si>
  <si>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</si>
  <si>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</si>
  <si>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</si>
  <si>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</si>
  <si>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</si>
  <si>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</si>
  <si>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</si>
  <si>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</si>
  <si>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</si>
  <si>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</si>
  <si>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</si>
  <si>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</si>
  <si>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</si>
  <si>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</si>
  <si>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</si>
  <si>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</si>
  <si>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</si>
  <si>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</si>
  <si>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</si>
  <si>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</si>
  <si>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</si>
  <si>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</si>
  <si>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</si>
  <si>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</si>
  <si>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</si>
  <si>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</si>
  <si>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</si>
  <si>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</si>
  <si>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</si>
  <si>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</si>
  <si>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</si>
  <si>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</si>
  <si>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</si>
  <si>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</si>
  <si>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</si>
  <si>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</si>
  <si>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</si>
  <si>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</si>
  <si>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</si>
  <si>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</si>
  <si>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</si>
  <si>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</si>
  <si>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</si>
  <si>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</si>
  <si>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</si>
  <si>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</si>
  <si>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</si>
  <si>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</si>
  <si>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</si>
  <si>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</si>
  <si>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</si>
  <si>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</si>
  <si>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</si>
  <si>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</si>
  <si>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</si>
  <si>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</si>
  <si>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</si>
  <si>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</si>
  <si>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</si>
  <si>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</si>
  <si>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</si>
  <si>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</si>
  <si>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</si>
  <si>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</si>
  <si>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</si>
  <si>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</si>
  <si>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</si>
  <si>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</si>
  <si>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</si>
  <si>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</si>
  <si>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</si>
  <si>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</si>
  <si>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</si>
  <si>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</si>
  <si>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</si>
  <si>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</si>
  <si>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</si>
  <si>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</si>
  <si>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</si>
  <si>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</si>
  <si>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</si>
  <si>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</si>
  <si>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</si>
  <si>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</si>
  <si>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</si>
  <si>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</si>
  <si>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</si>
  <si>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</si>
  <si>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</si>
  <si>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</si>
  <si>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</si>
  <si>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</si>
  <si>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</si>
  <si>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</si>
  <si>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</si>
  <si>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</si>
  <si>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</si>
  <si>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</si>
  <si>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</si>
  <si>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</si>
  <si>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</si>
  <si>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</si>
  <si>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</si>
  <si>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</si>
  <si>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</si>
  <si>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</si>
  <si>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</si>
  <si>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</si>
  <si>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</si>
  <si>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</si>
  <si>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</si>
  <si>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</si>
  <si>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</si>
  <si>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</si>
  <si>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</si>
  <si>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</si>
  <si>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</si>
  <si>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</si>
  <si>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</si>
  <si>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</si>
  <si>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</si>
  <si>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</si>
  <si>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</si>
  <si>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</si>
  <si>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</si>
  <si>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</si>
  <si>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</si>
  <si>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</si>
  <si>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</si>
  <si>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</si>
  <si>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</si>
  <si>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</si>
  <si>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</si>
  <si>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</si>
  <si>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</si>
  <si>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</si>
  <si>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</si>
  <si>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</si>
  <si>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</si>
  <si>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</si>
  <si>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</si>
  <si>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</si>
  <si>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</si>
  <si>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</si>
  <si>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</si>
  <si>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</si>
  <si>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</si>
  <si>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</si>
  <si>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</si>
  <si>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</si>
  <si>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</si>
  <si>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</si>
  <si>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</si>
  <si>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</si>
  <si>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</si>
  <si>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</si>
  <si>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</si>
  <si>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</si>
  <si>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</si>
  <si>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</si>
  <si>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</si>
  <si>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</si>
  <si>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</si>
  <si>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</si>
  <si>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</si>
  <si>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</si>
  <si>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</si>
  <si>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</si>
  <si>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</si>
  <si>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</si>
  <si>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</si>
  <si>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</si>
  <si>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</si>
  <si>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</si>
  <si>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</si>
  <si>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</si>
  <si>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</si>
  <si>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</si>
  <si>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</si>
  <si>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</si>
  <si>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</si>
  <si>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</si>
  <si>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</si>
  <si>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</si>
  <si>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</si>
  <si>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</si>
  <si>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</si>
  <si>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</si>
  <si>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</si>
  <si>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</si>
  <si>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</si>
  <si>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</si>
  <si>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</si>
  <si>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</si>
  <si>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</si>
  <si>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</si>
  <si>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</si>
  <si>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</si>
  <si>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</si>
  <si>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</si>
  <si>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</si>
  <si>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</si>
  <si>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</si>
  <si>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</si>
  <si>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</si>
  <si>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</si>
  <si>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</si>
  <si>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</si>
  <si>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</si>
  <si>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</si>
  <si>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</si>
  <si>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</si>
  <si>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</si>
  <si>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</si>
  <si>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</si>
  <si>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</si>
  <si>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</si>
  <si>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</si>
  <si>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</si>
  <si>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</si>
  <si>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</si>
  <si>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</si>
  <si>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</si>
  <si>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</si>
  <si>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</si>
  <si>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</si>
  <si>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</si>
  <si>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</si>
  <si>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</si>
  <si>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</si>
  <si>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</si>
  <si>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</si>
  <si>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</si>
  <si>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</si>
  <si>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</si>
  <si>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</si>
  <si>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</si>
  <si>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</si>
  <si>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</si>
  <si>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</si>
  <si>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</si>
  <si>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</si>
  <si>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</si>
  <si>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</si>
  <si>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</si>
  <si>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</si>
  <si>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</si>
  <si>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</si>
  <si>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</si>
  <si>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</si>
  <si>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</si>
  <si>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</si>
  <si>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</si>
  <si>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</si>
  <si>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</si>
  <si>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</si>
  <si>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</si>
  <si>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</si>
  <si>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</si>
  <si>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</si>
  <si>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</si>
  <si>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</si>
  <si>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</si>
  <si>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</si>
  <si>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</si>
  <si>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</si>
  <si>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</si>
  <si>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</si>
  <si>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</si>
  <si>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</si>
  <si>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</si>
  <si>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</si>
  <si>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</si>
  <si>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</si>
  <si>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</si>
  <si>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</si>
  <si>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</si>
  <si>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</si>
  <si>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</si>
  <si>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</si>
  <si>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</si>
  <si>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</si>
  <si>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</si>
  <si>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</si>
  <si>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</si>
  <si>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</si>
  <si>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</si>
  <si>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</si>
  <si>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</si>
  <si>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</si>
  <si>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</si>
  <si>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</si>
  <si>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</si>
  <si>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</si>
  <si>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</si>
  <si>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</si>
  <si>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</si>
  <si>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</si>
  <si>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</si>
  <si>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</si>
  <si>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</si>
  <si>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</si>
  <si>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</si>
  <si>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</si>
  <si>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</si>
  <si>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</si>
  <si>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</si>
  <si>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</si>
  <si>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</si>
  <si>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</si>
  <si>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</si>
  <si>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</si>
  <si>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</si>
  <si>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</si>
  <si>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</si>
  <si>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</si>
  <si>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</si>
  <si>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</si>
  <si>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</si>
  <si>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</si>
  <si>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</si>
  <si>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</si>
  <si>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</si>
  <si>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</si>
  <si>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</si>
  <si>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</si>
  <si>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</si>
  <si>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</si>
  <si>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</si>
  <si>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</si>
  <si>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</si>
  <si>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</si>
  <si>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</si>
  <si>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</si>
  <si>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</si>
  <si>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</si>
  <si>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</si>
  <si>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</si>
  <si>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</si>
  <si>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</si>
  <si>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</si>
  <si>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</si>
  <si>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</si>
  <si>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</si>
  <si>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</si>
  <si>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</si>
  <si>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</si>
  <si>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</si>
  <si>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</si>
  <si>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</si>
  <si>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</si>
  <si>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</si>
  <si>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</si>
  <si>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</si>
  <si>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</si>
  <si>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</si>
  <si>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</si>
  <si>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</si>
  <si>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</si>
  <si>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</si>
  <si>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</si>
  <si>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</si>
  <si>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</si>
  <si>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</si>
  <si>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</si>
  <si>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</si>
  <si>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</si>
  <si>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</si>
  <si>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</si>
  <si>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</si>
  <si>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</si>
  <si>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</si>
  <si>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</si>
  <si>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</si>
  <si>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</si>
  <si>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</si>
  <si>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</si>
  <si>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</si>
  <si>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</si>
  <si>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</si>
  <si>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</si>
  <si>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</si>
  <si>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</si>
  <si>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</si>
  <si>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</si>
  <si>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</si>
  <si>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</si>
  <si>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</si>
  <si>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</si>
  <si>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</si>
  <si>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</si>
  <si>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</si>
  <si>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</si>
  <si>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</si>
  <si>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</si>
  <si>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</si>
  <si>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</si>
  <si>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</si>
  <si>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</si>
  <si>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</si>
  <si>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</si>
  <si>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</si>
  <si>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</si>
  <si>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</si>
  <si>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</si>
  <si>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</si>
  <si>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</si>
  <si>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</si>
  <si>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</si>
  <si>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</si>
  <si>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</si>
  <si>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</si>
  <si>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</si>
  <si>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</si>
  <si>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</si>
  <si>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</si>
  <si>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</si>
  <si>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</si>
  <si>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</si>
  <si>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</si>
  <si>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</si>
  <si>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</si>
  <si>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</si>
  <si>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</si>
  <si>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</si>
  <si>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</si>
  <si>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</si>
  <si>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</si>
  <si>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</si>
  <si>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</si>
  <si>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</si>
  <si>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</si>
  <si>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</si>
  <si>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</si>
  <si>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</si>
  <si>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</si>
  <si>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</si>
  <si>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</si>
  <si>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</si>
  <si>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</si>
  <si>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</si>
  <si>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</si>
  <si>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</si>
  <si>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</si>
  <si>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</si>
  <si>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</si>
  <si>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</si>
  <si>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</si>
  <si>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</si>
  <si>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</si>
  <si>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</si>
  <si>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</si>
  <si>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</si>
  <si>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</si>
  <si>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</si>
  <si>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</si>
  <si>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</si>
  <si>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</si>
  <si>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</si>
  <si>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</si>
  <si>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</si>
  <si>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</si>
  <si>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</si>
  <si>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</si>
  <si>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</si>
  <si>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</si>
  <si>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</si>
  <si>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</si>
  <si>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</si>
  <si>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</si>
  <si>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</si>
  <si>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</si>
  <si>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</si>
  <si>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</si>
  <si>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</si>
  <si>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</si>
  <si>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</si>
  <si>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</si>
  <si>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</si>
  <si>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</si>
  <si>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</si>
  <si>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</si>
  <si>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</si>
  <si>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</si>
  <si>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</si>
  <si>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</si>
  <si>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</si>
  <si>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</si>
  <si>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</si>
  <si>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</si>
  <si>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</si>
  <si>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</si>
  <si>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</si>
  <si>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</si>
  <si>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</si>
  <si>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</si>
  <si>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</si>
  <si>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</si>
  <si>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</si>
  <si>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</si>
  <si>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</si>
  <si>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</si>
  <si>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</si>
  <si>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</si>
  <si>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</si>
  <si>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</si>
  <si>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</si>
  <si>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</si>
  <si>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</si>
  <si>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</si>
  <si>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</si>
  <si>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</si>
  <si>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</si>
  <si>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</si>
  <si>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</si>
  <si>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</si>
  <si>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</si>
  <si>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</si>
  <si>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</si>
  <si>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</si>
  <si>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</si>
  <si>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</si>
  <si>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</si>
  <si>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</si>
  <si>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</si>
  <si>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</si>
  <si>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</si>
  <si>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</si>
  <si>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</si>
  <si>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</si>
  <si>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</si>
  <si>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</si>
  <si>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</si>
  <si>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</si>
  <si>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</si>
  <si>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</si>
  <si>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</si>
  <si>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</si>
  <si>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</si>
  <si>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</si>
  <si>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</si>
  <si>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</si>
  <si>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</si>
  <si>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</si>
  <si>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</si>
  <si>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</si>
  <si>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</si>
  <si>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</si>
  <si>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</si>
  <si>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</si>
  <si>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</si>
  <si>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</si>
  <si>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</si>
  <si>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</si>
  <si>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</si>
  <si>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</si>
  <si>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</si>
  <si>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</si>
  <si>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</si>
  <si>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</si>
  <si>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</si>
  <si>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</si>
  <si>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</si>
  <si>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</si>
  <si>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</si>
  <si>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</si>
  <si>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</si>
  <si>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</si>
  <si>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</si>
  <si>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</si>
  <si>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</si>
  <si>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</si>
  <si>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</si>
  <si>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</si>
  <si>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</si>
  <si>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</si>
  <si>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</si>
  <si>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</si>
  <si>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</si>
  <si>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</si>
  <si>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</si>
  <si>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</si>
  <si>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</si>
  <si>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</si>
  <si>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</si>
  <si>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</si>
  <si>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</si>
  <si>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</si>
  <si>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</si>
  <si>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</si>
  <si>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</si>
  <si>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</si>
  <si>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</si>
  <si>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</si>
  <si>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</si>
  <si>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</si>
  <si>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</si>
  <si>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</si>
  <si>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</si>
  <si>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</si>
  <si>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</si>
  <si>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</si>
  <si>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</si>
  <si>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</si>
  <si>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</si>
  <si>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</si>
  <si>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</si>
  <si>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</si>
  <si>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</si>
  <si>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</si>
  <si>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</si>
  <si>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</si>
  <si>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</si>
  <si>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</si>
  <si>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</si>
  <si>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</si>
  <si>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</si>
  <si>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</si>
  <si>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</si>
  <si>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</si>
  <si>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</si>
  <si>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</si>
  <si>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</si>
  <si>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</si>
  <si>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</si>
  <si>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</si>
  <si>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</si>
  <si>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</si>
  <si>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</si>
  <si>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</si>
  <si>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</si>
  <si>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</si>
  <si>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</si>
  <si>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</si>
  <si>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</si>
  <si>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</si>
  <si>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</si>
  <si>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</si>
  <si>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</si>
  <si>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</si>
  <si>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</si>
  <si>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</si>
  <si>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</si>
  <si>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</si>
  <si>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</si>
  <si>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</si>
  <si>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</si>
  <si>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</si>
  <si>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</si>
  <si>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</si>
  <si>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</si>
  <si>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</si>
  <si>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</si>
  <si>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</si>
  <si>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</si>
  <si>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</si>
  <si>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</si>
  <si>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</si>
  <si>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</si>
  <si>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</si>
  <si>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</si>
  <si>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</si>
  <si>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</si>
  <si>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</si>
  <si>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</si>
  <si>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</si>
  <si>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</si>
  <si>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</si>
  <si>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</si>
  <si>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</si>
  <si>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</si>
  <si>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</si>
  <si>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</si>
  <si>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</si>
  <si>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</si>
  <si>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</si>
  <si>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</si>
  <si>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</si>
  <si>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</si>
  <si>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</si>
  <si>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</si>
  <si>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</si>
  <si>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</si>
  <si>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</si>
  <si>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</si>
  <si>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</si>
  <si>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</si>
  <si>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</si>
  <si>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</si>
  <si>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</si>
  <si>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</si>
  <si>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</si>
  <si>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</si>
  <si>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</si>
  <si>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</si>
  <si>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</si>
  <si>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</si>
  <si>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</si>
  <si>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</si>
  <si>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</si>
  <si>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</si>
  <si>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</si>
  <si>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</si>
  <si>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</si>
  <si>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</si>
  <si>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</si>
  <si>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</si>
  <si>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</si>
  <si>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</si>
  <si>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</si>
  <si>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</si>
  <si>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</si>
  <si>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</si>
  <si>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</si>
  <si>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</si>
  <si>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</si>
  <si>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</si>
  <si>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</si>
  <si>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</si>
  <si>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</si>
  <si>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</si>
  <si>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</si>
  <si>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</si>
  <si>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</si>
  <si>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</si>
  <si>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</si>
  <si>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</si>
  <si>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</si>
  <si>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</si>
  <si>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</si>
  <si>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</si>
  <si>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</si>
  <si>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</si>
  <si>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</si>
  <si>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</si>
  <si>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</si>
  <si>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</si>
  <si>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</si>
  <si>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</si>
  <si>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</si>
  <si>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</si>
  <si>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</si>
  <si>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</si>
  <si>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</si>
  <si>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</si>
  <si>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</si>
  <si>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</si>
  <si>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</si>
  <si>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</si>
  <si>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</si>
  <si>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</si>
  <si>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</si>
  <si>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</si>
  <si>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</si>
  <si>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</si>
  <si>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</si>
  <si>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</si>
  <si>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</si>
  <si>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</si>
  <si>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</si>
  <si>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</si>
  <si>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</si>
  <si>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</si>
  <si>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</si>
  <si>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</si>
  <si>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</si>
  <si>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</si>
  <si>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</si>
  <si>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</si>
  <si>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</si>
  <si>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</si>
  <si>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</si>
  <si>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</si>
  <si>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</si>
  <si>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</si>
  <si>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</si>
  <si>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</si>
  <si>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</si>
  <si>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</si>
  <si>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</si>
  <si>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</si>
  <si>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</si>
  <si>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</si>
  <si>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</si>
  <si>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</si>
  <si>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</si>
  <si>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</si>
  <si>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</si>
  <si>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</si>
  <si>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</si>
  <si>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</si>
  <si>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</si>
  <si>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</si>
  <si>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</si>
  <si>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</si>
  <si>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</si>
  <si>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</si>
  <si>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</si>
  <si>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</si>
  <si>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</si>
  <si>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</si>
  <si>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</si>
  <si>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</si>
  <si>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</si>
  <si>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</si>
  <si>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</si>
  <si>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</si>
  <si>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</si>
  <si>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</si>
  <si>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</si>
  <si>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</si>
  <si>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</si>
  <si>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</si>
  <si>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</si>
  <si>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</si>
  <si>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</si>
  <si>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</si>
  <si>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</si>
  <si>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</si>
  <si>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</si>
  <si>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</si>
  <si>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</si>
  <si>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</si>
  <si>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</si>
  <si>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</si>
  <si>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</si>
  <si>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</si>
  <si>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</si>
  <si>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</si>
  <si>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</si>
  <si>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</si>
  <si>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</si>
  <si>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</si>
  <si>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</si>
  <si>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</si>
  <si>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</si>
  <si>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</si>
  <si>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</si>
  <si>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</si>
  <si>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</si>
  <si>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</si>
  <si>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</si>
  <si>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</si>
  <si>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</si>
  <si>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</si>
  <si>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</si>
  <si>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</si>
  <si>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</si>
  <si>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</si>
  <si>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</si>
  <si>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</si>
  <si>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</si>
  <si>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</si>
  <si>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</si>
  <si>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</si>
  <si>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</si>
  <si>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</si>
  <si>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</si>
  <si>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</si>
  <si>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</si>
  <si>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</si>
  <si>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</si>
  <si>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</si>
  <si>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</si>
  <si>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</si>
  <si>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</si>
  <si>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</si>
  <si>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</si>
  <si>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</si>
  <si>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</si>
  <si>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</si>
  <si>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</si>
  <si>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</si>
  <si>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</si>
  <si>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</si>
  <si>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</si>
  <si>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</si>
  <si>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</si>
  <si>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</si>
  <si>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</si>
  <si>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</si>
  <si>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</si>
  <si>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</si>
  <si>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</si>
  <si>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</si>
  <si>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</si>
  <si>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</si>
  <si>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</si>
  <si>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</si>
  <si>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</si>
  <si>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</si>
  <si>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</si>
  <si>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</si>
  <si>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</si>
  <si>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</si>
  <si>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</si>
  <si>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</si>
  <si>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</si>
  <si>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</si>
  <si>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</si>
  <si>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</si>
  <si>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</si>
  <si>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</si>
  <si>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</si>
  <si>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</si>
  <si>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</si>
  <si>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</si>
  <si>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</si>
  <si>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</si>
  <si>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</si>
  <si>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</si>
  <si>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</si>
  <si>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</si>
  <si>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</si>
  <si>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</si>
  <si>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</si>
  <si>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</si>
  <si>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</si>
  <si>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</si>
  <si>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</si>
  <si>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</si>
  <si>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</si>
  <si>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</si>
  <si>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</si>
  <si>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</si>
  <si>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</si>
  <si>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</si>
  <si>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</si>
  <si>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</si>
  <si>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</si>
  <si>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</si>
  <si>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</si>
  <si>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</si>
  <si>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</si>
  <si>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</si>
  <si>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</si>
  <si>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</si>
  <si>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</si>
  <si>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</si>
  <si>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</si>
  <si>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</si>
  <si>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</si>
  <si>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</si>
  <si>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</si>
  <si>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</si>
  <si>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</si>
  <si>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</si>
  <si>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</si>
  <si>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</si>
  <si>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</si>
  <si>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</si>
  <si>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</si>
  <si>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</si>
  <si>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</si>
  <si>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</si>
  <si>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</si>
  <si>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</si>
  <si>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</si>
  <si>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</si>
  <si>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</si>
  <si>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</si>
  <si>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</si>
  <si>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</si>
  <si>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</si>
  <si>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</si>
  <si>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</si>
  <si>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</si>
  <si>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</si>
  <si>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</si>
  <si>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</si>
  <si>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</si>
  <si>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</si>
  <si>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</si>
  <si>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</si>
  <si>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</si>
  <si>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</si>
  <si>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</si>
  <si>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</si>
  <si>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</si>
  <si>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</si>
  <si>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</si>
  <si>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</si>
  <si>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</si>
  <si>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</si>
  <si>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</si>
  <si>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</si>
  <si>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</si>
  <si>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</si>
  <si>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</si>
  <si>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</si>
  <si>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</si>
  <si>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</si>
  <si>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</si>
  <si>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</si>
  <si>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</si>
  <si>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</si>
  <si>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</si>
  <si>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</si>
  <si>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</si>
  <si>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</si>
  <si>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</si>
  <si>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</si>
  <si>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</si>
  <si>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</si>
  <si>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</si>
  <si>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</si>
  <si>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</si>
  <si>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</si>
  <si>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</si>
  <si>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</si>
  <si>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</si>
  <si>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</si>
  <si>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</si>
  <si>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</si>
  <si>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</si>
  <si>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</si>
  <si>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</si>
  <si>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</si>
  <si>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</si>
  <si>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</si>
  <si>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</si>
  <si>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</si>
  <si>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</si>
  <si>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</si>
  <si>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</si>
  <si>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</si>
  <si>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</si>
  <si>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</si>
  <si>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</si>
  <si>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</si>
  <si>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</si>
  <si>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</si>
  <si>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</si>
  <si>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</si>
  <si>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</si>
  <si>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</si>
  <si>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</si>
  <si>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</si>
  <si>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</si>
  <si>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</si>
  <si>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</si>
  <si>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</si>
  <si>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</si>
  <si>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</si>
  <si>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</si>
  <si>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</si>
  <si>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</si>
  <si>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</si>
  <si>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</si>
  <si>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</si>
  <si>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</si>
  <si>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</si>
  <si>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</si>
  <si>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</si>
  <si>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</si>
  <si>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</si>
  <si>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</si>
  <si>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</si>
  <si>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</si>
  <si>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</si>
  <si>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</si>
  <si>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</si>
  <si>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</si>
  <si>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</si>
  <si>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</si>
  <si>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</si>
  <si>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</si>
  <si>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</si>
  <si>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</si>
  <si>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</si>
  <si>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</si>
  <si>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</si>
  <si>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</si>
  <si>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</si>
  <si>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</si>
  <si>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</si>
  <si>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</si>
  <si>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</si>
  <si>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</si>
  <si>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</si>
  <si>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</si>
  <si>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</si>
  <si>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</si>
  <si>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</si>
  <si>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</si>
  <si>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</si>
  <si>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</si>
  <si>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</si>
  <si>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</si>
  <si>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</si>
  <si>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</si>
  <si>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</si>
  <si>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</si>
  <si>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</si>
  <si>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</si>
  <si>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</si>
  <si>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</si>
  <si>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</si>
  <si>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</si>
  <si>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</si>
  <si>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</si>
  <si>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</si>
  <si>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</si>
  <si>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</si>
  <si>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</si>
  <si>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</si>
  <si>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</si>
  <si>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</si>
  <si>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</si>
  <si>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</si>
  <si>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</si>
  <si>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</si>
  <si>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</si>
  <si>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</si>
  <si>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</si>
  <si>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</si>
  <si>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</si>
  <si>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</si>
  <si>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</si>
  <si>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</si>
  <si>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</si>
  <si>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</si>
  <si>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</si>
  <si>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</si>
  <si>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</si>
  <si>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</si>
  <si>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</si>
  <si>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</si>
  <si>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</si>
  <si>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</si>
  <si>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</si>
  <si>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</si>
  <si>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</si>
  <si>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</si>
  <si>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</si>
  <si>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</si>
  <si>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</si>
  <si>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</si>
  <si>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</si>
  <si>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</si>
  <si>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</si>
  <si>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</si>
  <si>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</si>
  <si>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</si>
  <si>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</si>
  <si>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</si>
  <si>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</si>
  <si>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</si>
  <si>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</si>
  <si>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</si>
  <si>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</si>
  <si>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</si>
  <si>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</si>
  <si>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</si>
  <si>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</si>
  <si>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</si>
  <si>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</si>
  <si>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</si>
  <si>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</si>
  <si>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</si>
  <si>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</si>
  <si>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</si>
  <si>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</si>
  <si>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</si>
  <si>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</si>
  <si>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</si>
  <si>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</si>
  <si>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</si>
  <si>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</si>
  <si>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</si>
  <si>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</si>
  <si>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</si>
  <si>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</si>
  <si>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</si>
  <si>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</si>
  <si>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</si>
  <si>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</si>
  <si>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</si>
  <si>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</si>
  <si>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</si>
  <si>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</si>
  <si>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</si>
  <si>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</si>
  <si>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</si>
  <si>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</si>
  <si>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</si>
  <si>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</si>
  <si>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</si>
  <si>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</si>
  <si>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</si>
  <si>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</si>
  <si>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</si>
  <si>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</si>
  <si>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</si>
  <si>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</si>
  <si>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</si>
  <si>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</si>
  <si>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</si>
  <si>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</si>
  <si>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</si>
  <si>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</si>
  <si>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</si>
  <si>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</si>
  <si>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</si>
  <si>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</si>
  <si>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</si>
  <si>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</si>
  <si>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</si>
  <si>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</si>
  <si>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</si>
  <si>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</si>
  <si>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</si>
  <si>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</si>
  <si>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</si>
  <si>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</si>
  <si>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</si>
  <si>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</si>
  <si>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</si>
  <si>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</si>
  <si>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</si>
  <si>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</si>
  <si>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</si>
  <si>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</si>
  <si>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</si>
  <si>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</si>
  <si>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</si>
  <si>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</si>
  <si>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</si>
  <si>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</si>
  <si>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</si>
  <si>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</si>
  <si>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</si>
  <si>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</si>
  <si>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</si>
  <si>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</si>
  <si>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</si>
  <si>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</si>
  <si>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</si>
  <si>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</si>
  <si>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</si>
  <si>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</si>
  <si>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</si>
  <si>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</si>
  <si>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</si>
  <si>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</si>
  <si>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</si>
  <si>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</si>
  <si>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</si>
  <si>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</si>
  <si>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</si>
  <si>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</si>
  <si>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</si>
  <si>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</si>
  <si>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</si>
  <si>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</si>
  <si>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</si>
  <si>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</si>
  <si>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</si>
  <si>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</si>
  <si>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</si>
  <si>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</si>
  <si>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</si>
  <si>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</si>
  <si>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</si>
  <si>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</si>
  <si>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</si>
  <si>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</si>
  <si>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</si>
  <si>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</si>
  <si>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</si>
  <si>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</si>
  <si>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</si>
  <si>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</si>
  <si>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</si>
  <si>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</si>
  <si>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</si>
  <si>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</si>
  <si>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</si>
  <si>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</si>
  <si>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</si>
  <si>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</si>
  <si>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</si>
  <si>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</si>
  <si>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</si>
  <si>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</si>
  <si>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</si>
  <si>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</si>
  <si>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</si>
  <si>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</si>
  <si>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</si>
  <si>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</si>
  <si>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</si>
  <si>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</si>
  <si>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</si>
  <si>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</si>
  <si>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</si>
  <si>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</si>
  <si>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</si>
  <si>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</si>
  <si>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</si>
  <si>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</si>
  <si>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</si>
  <si>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</si>
  <si>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</si>
  <si>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</si>
  <si>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</si>
  <si>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</si>
  <si>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</si>
  <si>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</si>
  <si>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</si>
  <si>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</si>
  <si>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</si>
  <si>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</si>
  <si>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</si>
  <si>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</si>
  <si>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</si>
  <si>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</si>
  <si>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</si>
  <si>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</si>
  <si>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</si>
  <si>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</si>
  <si>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</si>
  <si>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</si>
  <si>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</si>
  <si>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</si>
  <si>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</si>
  <si>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</si>
  <si>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</si>
  <si>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</si>
  <si>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</si>
  <si>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</si>
  <si>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</si>
  <si>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</si>
  <si>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</si>
  <si>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</si>
  <si>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</si>
  <si>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</si>
  <si>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</si>
  <si>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</si>
  <si>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</si>
  <si>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</si>
  <si>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</si>
  <si>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</si>
  <si>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</si>
  <si>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</si>
  <si>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</si>
  <si>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</si>
  <si>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</si>
  <si>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</si>
  <si>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</si>
  <si>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</si>
  <si>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</si>
  <si>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</si>
  <si>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</si>
  <si>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</si>
  <si>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</si>
  <si>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</si>
  <si>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</si>
  <si>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</si>
  <si>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</si>
  <si>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</si>
  <si>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</si>
  <si>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</si>
  <si>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</si>
  <si>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</si>
  <si>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</si>
  <si>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</si>
  <si>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</si>
  <si>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</si>
  <si>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</si>
  <si>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</si>
  <si>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</si>
  <si>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</si>
  <si>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</si>
  <si>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</si>
  <si>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</si>
  <si>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</si>
  <si>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</si>
  <si>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</si>
  <si>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</si>
  <si>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</si>
  <si>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</si>
  <si>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</si>
  <si>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</si>
  <si>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</si>
  <si>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</si>
  <si>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</si>
  <si>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</si>
  <si>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</si>
  <si>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</si>
  <si>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</si>
  <si>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</si>
  <si>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</si>
  <si>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</si>
  <si>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</si>
  <si>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</si>
  <si>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</si>
  <si>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</si>
  <si>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</si>
  <si>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</si>
  <si>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</si>
  <si>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</si>
  <si>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</si>
  <si>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</si>
  <si>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</si>
  <si>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</si>
  <si>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</si>
  <si>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</si>
  <si>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</si>
  <si>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</si>
  <si>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</si>
  <si>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</si>
  <si>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</si>
  <si>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</si>
  <si>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</si>
  <si>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</si>
  <si>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</si>
  <si>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</si>
  <si>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</si>
  <si>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</si>
  <si>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</si>
  <si>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</si>
  <si>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</si>
  <si>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</si>
  <si>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</si>
  <si>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</si>
  <si>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</si>
  <si>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</si>
  <si>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</si>
  <si>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</si>
  <si>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</si>
  <si>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</si>
  <si>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</si>
  <si>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</si>
  <si>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</si>
  <si>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</si>
  <si>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</si>
  <si>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</si>
  <si>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</si>
  <si>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</si>
  <si>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</si>
  <si>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</si>
  <si>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</si>
  <si>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</si>
  <si>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</si>
  <si>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</si>
  <si>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</si>
  <si>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</si>
  <si>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</si>
  <si>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</si>
  <si>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</si>
  <si>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</si>
  <si>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</si>
  <si>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</si>
  <si>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</si>
  <si>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</si>
  <si>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</si>
  <si>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</si>
  <si>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</si>
  <si>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</si>
  <si>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</si>
  <si>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</si>
  <si>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</si>
  <si>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</si>
  <si>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</si>
  <si>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</si>
  <si>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</si>
  <si>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</si>
  <si>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</si>
  <si>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</si>
  <si>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</si>
  <si>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</si>
  <si>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</si>
  <si>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</si>
  <si>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</si>
  <si>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</si>
  <si>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</si>
  <si>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</si>
  <si>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</si>
  <si>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</si>
  <si>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</si>
  <si>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</si>
  <si>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</si>
  <si>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</si>
  <si>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</si>
  <si>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</si>
  <si>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</si>
  <si>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</si>
  <si>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</si>
  <si>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</si>
  <si>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</si>
  <si>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</si>
  <si>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</si>
  <si>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</si>
  <si>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</si>
  <si>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</si>
  <si>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</si>
  <si>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</si>
  <si>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</si>
  <si>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</si>
  <si>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</si>
  <si>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</si>
  <si>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</si>
  <si>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</si>
  <si>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</si>
  <si>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</si>
  <si>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</si>
  <si>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</si>
  <si>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</si>
  <si>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</si>
  <si>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</si>
  <si>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</si>
  <si>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</si>
  <si>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</si>
  <si>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</si>
  <si>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</si>
  <si>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</si>
  <si>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</si>
  <si>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</si>
  <si>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</si>
  <si>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</si>
  <si>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</si>
  <si>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</si>
  <si>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</si>
  <si>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</si>
  <si>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</si>
  <si>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</si>
  <si>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</si>
  <si>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</si>
  <si>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</si>
  <si>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</si>
  <si>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</si>
  <si>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</si>
  <si>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</si>
  <si>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</si>
  <si>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</si>
  <si>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</si>
  <si>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</si>
  <si>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</si>
  <si>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</si>
  <si>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</si>
  <si>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</si>
  <si>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</si>
  <si>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</si>
  <si>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</si>
  <si>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</si>
  <si>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</si>
  <si>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</si>
  <si>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</si>
  <si>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</si>
  <si>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</si>
  <si>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</si>
  <si>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</si>
  <si>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</si>
  <si>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</si>
  <si>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</si>
  <si>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</si>
  <si>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</si>
  <si>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</si>
  <si>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</si>
  <si>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</si>
  <si>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</si>
  <si>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</si>
  <si>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</si>
  <si>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</si>
  <si>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</si>
  <si>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</si>
  <si>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</si>
  <si>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</si>
  <si>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</si>
  <si>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</si>
  <si>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</si>
  <si>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</si>
  <si>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</si>
  <si>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</si>
  <si>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</si>
  <si>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</si>
  <si>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</si>
  <si>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</si>
  <si>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</si>
  <si>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</si>
  <si>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</si>
  <si>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</si>
  <si>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</si>
  <si>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</si>
  <si>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</si>
  <si>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</si>
  <si>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</si>
  <si>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</si>
  <si>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</si>
  <si>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</si>
  <si>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</si>
  <si>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</si>
  <si>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</si>
  <si>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</si>
  <si>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</si>
  <si>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</si>
  <si>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</si>
  <si>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</si>
  <si>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</si>
  <si>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</si>
  <si>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</si>
  <si>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</si>
  <si>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</si>
  <si>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</si>
  <si>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</si>
  <si>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</si>
  <si>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</si>
  <si>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</si>
  <si>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</si>
  <si>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</si>
  <si>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</si>
  <si>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</si>
  <si>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</si>
  <si>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</si>
  <si>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</si>
  <si>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</si>
  <si>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</si>
  <si>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</si>
  <si>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</si>
  <si>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</si>
  <si>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</si>
  <si>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</si>
  <si>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</si>
  <si>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</si>
  <si>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</si>
  <si>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</si>
  <si>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</si>
  <si>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</si>
  <si>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</si>
  <si>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</si>
  <si>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</si>
  <si>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</si>
  <si>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</si>
  <si>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</si>
  <si>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</si>
  <si>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</si>
  <si>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</si>
  <si>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</si>
  <si>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</si>
  <si>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</si>
  <si>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</si>
  <si>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</si>
  <si>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</si>
  <si>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</si>
  <si>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</si>
  <si>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</si>
  <si>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</si>
  <si>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</si>
  <si>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</si>
  <si>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</si>
  <si>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</si>
  <si>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</si>
  <si>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</si>
  <si>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</si>
  <si>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</si>
  <si>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</si>
  <si>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</si>
  <si>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</si>
  <si>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</si>
  <si>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</si>
  <si>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</si>
  <si>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</si>
  <si>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</si>
  <si>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</si>
  <si>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</si>
  <si>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</si>
  <si>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</si>
  <si>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</si>
  <si>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</si>
  <si>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</si>
  <si>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</si>
  <si>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</si>
  <si>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</si>
  <si>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</si>
  <si>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</si>
  <si>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</si>
  <si>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</si>
  <si>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</si>
  <si>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</si>
  <si>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</si>
  <si>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</si>
  <si>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</si>
  <si>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</si>
  <si>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</si>
  <si>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</si>
  <si>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</si>
  <si>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</si>
  <si>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</si>
  <si>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</si>
  <si>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</si>
  <si>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</si>
  <si>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</si>
  <si>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</si>
  <si>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</si>
  <si>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</si>
  <si>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</si>
  <si>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</si>
  <si>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</si>
  <si>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</si>
  <si>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</si>
  <si>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</si>
  <si>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</si>
  <si>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</si>
  <si>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</si>
  <si>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</si>
  <si>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</si>
  <si>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</si>
  <si>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</si>
  <si>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</si>
  <si>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</si>
  <si>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</si>
  <si>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</si>
  <si>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</si>
  <si>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</si>
  <si>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</si>
  <si>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</si>
  <si>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</si>
  <si>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</si>
  <si>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</si>
  <si>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</si>
  <si>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</si>
  <si>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</si>
  <si>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</si>
  <si>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</si>
  <si>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</si>
  <si>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</si>
  <si>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</si>
  <si>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</si>
  <si>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</si>
  <si>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</si>
  <si>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</si>
  <si>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</si>
  <si>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</si>
  <si>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</si>
  <si>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</si>
  <si>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</si>
  <si>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</si>
  <si>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</si>
  <si>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</si>
  <si>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</si>
  <si>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</si>
  <si>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</si>
  <si>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</si>
  <si>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</si>
  <si>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</si>
  <si>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</si>
  <si>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</si>
  <si>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</si>
  <si>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</si>
  <si>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</si>
  <si>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</si>
  <si>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</si>
  <si>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</si>
  <si>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</si>
  <si>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</si>
  <si>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</si>
  <si>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</si>
  <si>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</si>
  <si>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</si>
  <si>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</si>
  <si>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</si>
  <si>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</si>
  <si>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</si>
  <si>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</si>
  <si>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</si>
  <si>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</si>
  <si>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</si>
  <si>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</si>
  <si>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</si>
  <si>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</si>
  <si>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</si>
  <si>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</si>
  <si>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</si>
  <si>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</si>
  <si>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</si>
  <si>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</si>
  <si>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</si>
  <si>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</si>
  <si>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</si>
  <si>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</si>
  <si>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</si>
  <si>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</si>
  <si>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</si>
  <si>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</si>
  <si>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</si>
  <si>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</si>
  <si>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</si>
  <si>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</si>
  <si>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</si>
  <si>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</si>
  <si>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</si>
  <si>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</si>
  <si>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</si>
  <si>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</si>
  <si>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</si>
  <si>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</si>
  <si>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</si>
  <si>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</si>
  <si>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</si>
  <si>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</si>
  <si>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</si>
  <si>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</si>
  <si>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</si>
  <si>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</si>
  <si>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</si>
  <si>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</si>
  <si>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</si>
  <si>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</si>
  <si>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</si>
  <si>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</si>
  <si>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</si>
  <si>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</si>
  <si>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</si>
  <si>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</si>
  <si>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</si>
  <si>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</si>
  <si>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</si>
  <si>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</si>
  <si>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</si>
  <si>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</si>
  <si>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</si>
  <si>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</si>
  <si>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</si>
  <si>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</si>
  <si>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</si>
  <si>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</si>
  <si>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</si>
  <si>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</si>
  <si>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</si>
  <si>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</si>
  <si>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</si>
  <si>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</si>
  <si>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</si>
  <si>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</si>
  <si>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</si>
  <si>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</si>
  <si>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</si>
  <si>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</si>
  <si>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</si>
  <si>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</si>
  <si>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</si>
  <si>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</si>
  <si>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</si>
  <si>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</si>
  <si>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</si>
  <si>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</si>
  <si>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</si>
  <si>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</si>
  <si>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</si>
  <si>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</si>
  <si>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</si>
  <si>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</si>
  <si>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</si>
  <si>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</si>
  <si>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</si>
  <si>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</si>
  <si>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</si>
  <si>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</si>
  <si>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</si>
  <si>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</si>
  <si>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</si>
  <si>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</si>
  <si>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</si>
  <si>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</si>
  <si>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</si>
  <si>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</si>
  <si>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</si>
  <si>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</si>
  <si>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</si>
  <si>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</si>
  <si>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</si>
  <si>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</si>
  <si>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</si>
  <si>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</si>
  <si>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</si>
  <si>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</si>
  <si>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</si>
  <si>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</si>
  <si>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</si>
  <si>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</si>
  <si>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</si>
  <si>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</si>
  <si>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</si>
  <si>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</si>
  <si>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</si>
  <si>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</si>
  <si>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</si>
  <si>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</si>
  <si>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</si>
  <si>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</si>
  <si>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</si>
  <si>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</si>
  <si>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</si>
  <si>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</si>
  <si>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</si>
  <si>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</si>
  <si>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</si>
  <si>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</si>
  <si>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</si>
  <si>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</si>
  <si>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</si>
  <si>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</si>
  <si>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</si>
  <si>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</si>
  <si>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</si>
  <si>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</si>
  <si>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</si>
  <si>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</si>
  <si>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</si>
  <si>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</si>
  <si>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</si>
  <si>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</si>
  <si>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</si>
  <si>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</si>
  <si>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</si>
  <si>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</si>
  <si>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</si>
  <si>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</si>
  <si>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</si>
  <si>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</si>
  <si>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</si>
  <si>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</si>
  <si>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</si>
  <si>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</si>
  <si>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</si>
  <si>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</si>
  <si>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</si>
  <si>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</si>
  <si>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</si>
  <si>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</si>
  <si>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</si>
  <si>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</si>
  <si>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</si>
  <si>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</si>
  <si>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</si>
  <si>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</si>
  <si>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</si>
  <si>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</si>
  <si>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</si>
  <si>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</si>
  <si>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</si>
  <si>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</si>
  <si>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</si>
  <si>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</si>
  <si>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</si>
  <si>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</si>
  <si>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</si>
  <si>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</si>
  <si>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</si>
  <si>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</si>
  <si>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</si>
  <si>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</si>
  <si>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</si>
  <si>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</si>
  <si>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</si>
  <si>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</si>
  <si>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</si>
  <si>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</si>
  <si>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</si>
  <si>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</si>
  <si>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</si>
  <si>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</si>
  <si>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</si>
  <si>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</si>
  <si>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</si>
  <si>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</si>
  <si>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</si>
  <si>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</si>
  <si>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</si>
  <si>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</si>
  <si>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</si>
  <si>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</si>
  <si>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</si>
  <si>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</si>
  <si>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</si>
  <si>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</si>
  <si>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</si>
  <si>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</si>
  <si>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</si>
  <si>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</si>
  <si>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</si>
  <si>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</si>
  <si>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</si>
  <si>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</si>
  <si>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</si>
  <si>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</si>
  <si>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</si>
  <si>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</si>
  <si>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</si>
  <si>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</si>
  <si>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</si>
  <si>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</si>
  <si>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</si>
  <si>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</si>
  <si>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</si>
  <si>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</si>
  <si>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</si>
  <si>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</si>
  <si>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</si>
  <si>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</si>
  <si>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</si>
  <si>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</si>
  <si>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</si>
  <si>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</si>
  <si>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</si>
  <si>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</si>
  <si>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</si>
  <si>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</si>
  <si>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</si>
  <si>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</si>
  <si>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</si>
  <si>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</si>
  <si>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</si>
  <si>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</si>
  <si>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</si>
  <si>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</si>
  <si>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</si>
  <si>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</si>
  <si>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</si>
  <si>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</si>
  <si>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</si>
  <si>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</si>
  <si>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</si>
  <si>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</si>
  <si>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</si>
  <si>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</si>
  <si>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</si>
  <si>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</si>
  <si>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</si>
  <si>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</si>
  <si>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</si>
  <si>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</si>
  <si>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</si>
  <si>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</si>
  <si>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</si>
  <si>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</si>
  <si>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</si>
  <si>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</si>
  <si>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</si>
  <si>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</si>
  <si>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</si>
  <si>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</si>
  <si>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</si>
  <si>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</si>
  <si>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</si>
  <si>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</si>
  <si>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</si>
  <si>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</si>
  <si>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</si>
  <si>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</si>
  <si>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</si>
  <si>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</si>
  <si>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</si>
  <si>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</si>
  <si>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</si>
  <si>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</si>
  <si>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</si>
  <si>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</si>
  <si>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</si>
  <si>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</si>
  <si>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</si>
  <si>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</si>
  <si>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</si>
  <si>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</si>
  <si>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</si>
  <si>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</si>
  <si>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</si>
  <si>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</si>
  <si>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</si>
  <si>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</si>
  <si>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</si>
  <si>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</si>
  <si>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</si>
  <si>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</si>
  <si>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</si>
  <si>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</si>
  <si>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</si>
  <si>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</si>
  <si>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</si>
  <si>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</si>
  <si>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</si>
  <si>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</si>
  <si>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</si>
  <si>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</si>
  <si>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</si>
  <si>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</si>
  <si>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</si>
  <si>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</si>
  <si>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</si>
  <si>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</si>
  <si>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</si>
  <si>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</si>
  <si>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</si>
  <si>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</si>
  <si>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</si>
  <si>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</si>
  <si>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</si>
  <si>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</si>
  <si>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</si>
  <si>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</si>
  <si>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</si>
  <si>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</si>
  <si>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</si>
  <si>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</si>
  <si>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</si>
  <si>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</si>
  <si>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</si>
  <si>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</si>
  <si>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</si>
  <si>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</si>
  <si>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</si>
  <si>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</si>
  <si>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</si>
  <si>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</si>
  <si>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</si>
  <si>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</si>
  <si>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</si>
  <si>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</si>
  <si>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</si>
  <si>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</si>
  <si>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</si>
  <si>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</si>
  <si>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</si>
  <si>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</si>
  <si>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</si>
  <si>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</si>
  <si>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</si>
  <si>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</si>
  <si>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</si>
  <si>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</si>
  <si>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</si>
  <si>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</si>
  <si>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</si>
  <si>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</si>
  <si>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</si>
  <si>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</si>
  <si>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</si>
  <si>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</si>
  <si>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</si>
  <si>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</si>
  <si>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</si>
  <si>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</si>
  <si>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</si>
  <si>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</si>
  <si>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</si>
  <si>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</si>
  <si>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</si>
  <si>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</si>
  <si>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</si>
  <si>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</si>
  <si>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</si>
  <si>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</si>
  <si>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</si>
  <si>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</si>
  <si>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</si>
  <si>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</si>
  <si>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</si>
  <si>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</si>
  <si>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</si>
  <si>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</si>
  <si>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</si>
  <si>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</si>
  <si>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</si>
  <si>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</si>
  <si>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</si>
  <si>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</si>
  <si>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</si>
  <si>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</si>
  <si>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</si>
  <si>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</si>
  <si>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</si>
  <si>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</si>
  <si>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</si>
  <si>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</si>
  <si>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</si>
  <si>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</si>
  <si>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</si>
  <si>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</si>
  <si>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</si>
  <si>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</si>
  <si>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</si>
  <si>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</si>
  <si>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</si>
  <si>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</si>
  <si>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</si>
  <si>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</si>
  <si>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</si>
  <si>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</si>
  <si>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</si>
  <si>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</si>
  <si>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</si>
  <si>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</si>
  <si>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</si>
  <si>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</si>
  <si>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</si>
  <si>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</si>
  <si>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</si>
  <si>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</si>
  <si>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</si>
  <si>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</si>
  <si>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</si>
  <si>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</si>
  <si>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</si>
  <si>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</si>
  <si>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</si>
  <si>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</si>
  <si>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</si>
  <si>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</si>
  <si>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</si>
  <si>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</si>
  <si>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</si>
  <si>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</si>
  <si>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</si>
  <si>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</si>
  <si>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</si>
  <si>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</si>
  <si>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</si>
  <si>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</si>
  <si>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</si>
  <si>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</si>
  <si>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</si>
  <si>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</si>
  <si>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</si>
  <si>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</si>
  <si>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</si>
  <si>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</si>
  <si>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</si>
  <si>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</si>
  <si>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</si>
  <si>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</si>
  <si>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</si>
  <si>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</si>
  <si>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</si>
  <si>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</si>
  <si>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</si>
  <si>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</si>
  <si>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</si>
  <si>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</si>
  <si>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</si>
  <si>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</si>
  <si>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</si>
  <si>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</si>
  <si>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</si>
  <si>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</si>
  <si>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</si>
  <si>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</si>
  <si>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</si>
  <si>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</si>
  <si>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</si>
  <si>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</si>
  <si>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</si>
  <si>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</si>
  <si>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</si>
  <si>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</si>
  <si>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</si>
  <si>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</si>
  <si>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</si>
  <si>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</si>
  <si>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</si>
  <si>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</si>
  <si>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</si>
  <si>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</si>
  <si>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</si>
  <si>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</si>
  <si>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</si>
  <si>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</si>
  <si>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</si>
  <si>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</si>
  <si>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</si>
  <si>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</si>
  <si>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</si>
  <si>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</si>
  <si>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</si>
  <si>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</si>
  <si>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</si>
  <si>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</si>
  <si>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</si>
  <si>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</si>
  <si>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</si>
  <si>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</si>
  <si>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</si>
  <si>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</si>
  <si>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</si>
  <si>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</si>
  <si>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</si>
  <si>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</si>
  <si>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</si>
  <si>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</si>
  <si>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</si>
  <si>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</si>
  <si>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</si>
  <si>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</si>
  <si>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</si>
  <si>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</si>
  <si>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</si>
  <si>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</si>
  <si>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</si>
  <si>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</si>
  <si>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</si>
  <si>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</si>
  <si>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</si>
  <si>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</si>
  <si>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</si>
  <si>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</si>
  <si>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</si>
  <si>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</si>
  <si>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</si>
  <si>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</si>
  <si>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</si>
  <si>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</si>
  <si>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</si>
  <si>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</si>
  <si>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</si>
  <si>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</si>
  <si>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</si>
  <si>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</si>
  <si>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</si>
  <si>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</si>
  <si>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</si>
  <si>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</si>
  <si>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</si>
  <si>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</si>
  <si>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</si>
  <si>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</si>
  <si>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</si>
  <si>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</si>
  <si>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</si>
  <si>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</si>
  <si>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</si>
  <si>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</si>
  <si>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</si>
  <si>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</si>
  <si>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</si>
  <si>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</si>
  <si>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</si>
  <si>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</si>
  <si>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</si>
  <si>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</si>
  <si>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</si>
  <si>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</si>
  <si>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</si>
  <si>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</si>
  <si>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</si>
  <si>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</si>
  <si>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</si>
  <si>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</si>
  <si>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</si>
  <si>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</si>
  <si>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</si>
  <si>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</si>
  <si>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</si>
  <si>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</si>
  <si>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</si>
  <si>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</si>
  <si>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</si>
  <si>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</si>
  <si>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</si>
  <si>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</si>
  <si>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</si>
  <si>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</si>
  <si>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</si>
  <si>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</si>
  <si>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</si>
  <si>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</si>
  <si>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</si>
  <si>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</si>
  <si>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</si>
  <si>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</si>
  <si>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</si>
  <si>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</si>
  <si>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</si>
  <si>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</si>
  <si>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</si>
  <si>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</si>
  <si>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</si>
  <si>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</si>
  <si>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</si>
  <si>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</si>
  <si>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</si>
  <si>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</si>
  <si>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</si>
  <si>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</si>
  <si>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</si>
  <si>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</si>
  <si>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</si>
  <si>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</si>
  <si>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</si>
  <si>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</si>
  <si>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</si>
  <si>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</si>
  <si>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</si>
  <si>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</si>
  <si>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</si>
  <si>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</si>
  <si>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</si>
  <si>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</si>
  <si>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</si>
  <si>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</si>
  <si>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</si>
  <si>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</si>
  <si>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</si>
  <si>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</si>
  <si>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</si>
  <si>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</si>
  <si>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</si>
  <si>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</si>
  <si>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</si>
  <si>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</si>
  <si>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</si>
  <si>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</si>
  <si>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</si>
  <si>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</si>
  <si>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</si>
  <si>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</si>
  <si>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</si>
  <si>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</si>
  <si>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</si>
  <si>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</si>
  <si>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</si>
  <si>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</si>
  <si>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</si>
  <si>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</si>
  <si>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</si>
  <si>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</si>
  <si>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</si>
  <si>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</si>
  <si>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</si>
  <si>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</si>
  <si>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</si>
  <si>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</si>
  <si>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</si>
  <si>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</si>
  <si>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</si>
  <si>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</si>
  <si>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</si>
  <si>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</si>
  <si>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</si>
  <si>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</si>
  <si>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</si>
  <si>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</si>
  <si>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</si>
  <si>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</si>
  <si>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</si>
  <si>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</si>
  <si>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</si>
  <si>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</si>
  <si>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</si>
  <si>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</si>
  <si>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</si>
  <si>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</si>
  <si>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</si>
  <si>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</si>
  <si>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</si>
  <si>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</si>
  <si>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</si>
  <si>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</si>
  <si>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</si>
  <si>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</si>
  <si>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</si>
  <si>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</si>
  <si>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</si>
  <si>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</si>
  <si>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</si>
  <si>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</si>
  <si>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</si>
  <si>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</si>
  <si>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</si>
  <si>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</si>
  <si>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</si>
  <si>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</si>
  <si>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</si>
  <si>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</si>
  <si>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</si>
  <si>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</si>
  <si>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</si>
  <si>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</si>
  <si>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</si>
  <si>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</si>
  <si>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</si>
  <si>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</si>
  <si>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</si>
  <si>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</si>
  <si>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</si>
  <si>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</si>
  <si>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</si>
  <si>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</si>
  <si>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</si>
  <si>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</si>
  <si>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</si>
  <si>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</si>
  <si>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</si>
  <si>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</si>
  <si>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</si>
  <si>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</si>
  <si>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</si>
  <si>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</si>
  <si>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</si>
  <si>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</si>
  <si>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</si>
  <si>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</si>
  <si>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</si>
  <si>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</si>
  <si>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</si>
  <si>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</si>
  <si>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</si>
  <si>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</si>
  <si>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</si>
  <si>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</si>
  <si>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</si>
  <si>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</si>
  <si>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</si>
  <si>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</si>
  <si>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</si>
  <si>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</si>
  <si>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</si>
  <si>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</si>
  <si>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</si>
  <si>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</si>
  <si>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</si>
  <si>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</si>
  <si>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</si>
  <si>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</si>
  <si>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</si>
  <si>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</si>
  <si>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</si>
  <si>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</si>
  <si>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</si>
  <si>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</si>
  <si>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</si>
  <si>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</si>
  <si>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</si>
  <si>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</si>
  <si>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</si>
  <si>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</si>
  <si>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</si>
  <si>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</si>
  <si>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</si>
  <si>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</si>
  <si>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</si>
  <si>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</si>
  <si>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</si>
  <si>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</si>
  <si>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</si>
  <si>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</si>
  <si>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</si>
  <si>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</si>
  <si>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</si>
  <si>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</si>
  <si>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</si>
  <si>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</si>
  <si>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</si>
  <si>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</si>
  <si>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</si>
  <si>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</si>
  <si>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</si>
  <si>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</si>
  <si>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</si>
  <si>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</si>
  <si>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</si>
  <si>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</si>
  <si>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</si>
  <si>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</si>
  <si>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</si>
  <si>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</si>
  <si>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</si>
  <si>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</si>
  <si>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</si>
  <si>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</si>
  <si>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</si>
  <si>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</si>
  <si>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</si>
  <si>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</si>
  <si>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</si>
  <si>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</si>
  <si>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</si>
  <si>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</si>
  <si>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</si>
  <si>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</si>
  <si>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</si>
  <si>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</si>
  <si>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</si>
  <si>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</si>
  <si>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</si>
  <si>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</si>
  <si>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</si>
  <si>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</si>
  <si>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</si>
  <si>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</si>
  <si>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</si>
  <si>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</si>
  <si>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</si>
  <si>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</si>
  <si>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</si>
  <si>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</si>
  <si>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</si>
  <si>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</si>
  <si>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</si>
  <si>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</si>
  <si>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</si>
  <si>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</si>
  <si>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</si>
  <si>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</si>
  <si>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</si>
  <si>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</si>
  <si>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</si>
  <si>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</si>
  <si>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</si>
  <si>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</si>
  <si>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</si>
  <si>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</si>
  <si>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</si>
  <si>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</si>
  <si>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</si>
  <si>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</si>
  <si>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</si>
  <si>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</si>
  <si>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</si>
  <si>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</si>
  <si>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</si>
  <si>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</si>
  <si>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</si>
  <si>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</si>
  <si>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</si>
  <si>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</si>
  <si>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</si>
  <si>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</si>
  <si>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</si>
  <si>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</si>
  <si>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</si>
  <si>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</si>
  <si>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</si>
  <si>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</si>
  <si>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</si>
  <si>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</si>
  <si>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</si>
  <si>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</si>
  <si>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</si>
  <si>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</si>
  <si>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</si>
  <si>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</si>
  <si>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</si>
  <si>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</si>
  <si>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</si>
  <si>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</si>
  <si>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</si>
  <si>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</si>
  <si>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</si>
  <si>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</si>
  <si>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</si>
  <si>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</si>
  <si>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</si>
  <si>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</si>
  <si>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</si>
  <si>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</si>
  <si>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</si>
  <si>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</si>
  <si>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</si>
  <si>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</si>
  <si>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</si>
  <si>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</si>
  <si>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</si>
  <si>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</si>
  <si>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</si>
  <si>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</si>
  <si>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</si>
  <si>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</si>
  <si>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</si>
  <si>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</si>
  <si>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</si>
  <si>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</si>
  <si>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</si>
  <si>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</si>
  <si>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</si>
  <si>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</si>
  <si>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</si>
  <si>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</si>
  <si>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</si>
  <si>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</si>
  <si>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</si>
  <si>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</si>
  <si>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</si>
  <si>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</si>
  <si>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</si>
  <si>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</si>
  <si>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</si>
  <si>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</si>
  <si>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</si>
  <si>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</si>
  <si>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</si>
  <si>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</si>
  <si>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</si>
  <si>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</si>
  <si>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</si>
  <si>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</si>
  <si>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</si>
  <si>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</si>
  <si>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</si>
  <si>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</si>
  <si>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</si>
  <si>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</si>
  <si>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</si>
  <si>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</si>
  <si>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</si>
  <si>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</si>
  <si>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</si>
  <si>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</si>
  <si>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</si>
  <si>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</si>
  <si>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</si>
  <si>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</si>
  <si>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</si>
  <si>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</si>
  <si>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</si>
  <si>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</si>
  <si>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</si>
  <si>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</si>
  <si>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</si>
  <si>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</si>
  <si>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</si>
  <si>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</si>
  <si>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</si>
  <si>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</si>
  <si>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</si>
  <si>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</si>
  <si>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</si>
  <si>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</si>
  <si>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</si>
  <si>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</si>
  <si>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</si>
  <si>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</si>
  <si>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</si>
  <si>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</si>
  <si>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</si>
  <si>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</si>
  <si>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</si>
  <si>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</si>
  <si>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</si>
  <si>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</si>
  <si>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</si>
  <si>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</si>
  <si>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</si>
  <si>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</si>
  <si>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</si>
  <si>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</si>
  <si>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</si>
  <si>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</si>
  <si>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</si>
  <si>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</si>
  <si>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</si>
  <si>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</si>
  <si>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</si>
  <si>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</si>
  <si>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</si>
  <si>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</si>
  <si>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</si>
  <si>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</si>
  <si>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</si>
  <si>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</si>
  <si>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</si>
  <si>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</si>
  <si>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</si>
  <si>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</si>
  <si>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</si>
  <si>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</si>
  <si>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</si>
  <si>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</si>
  <si>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</si>
  <si>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</si>
  <si>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</si>
  <si>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</si>
  <si>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</si>
  <si>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</si>
  <si>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</si>
  <si>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</si>
  <si>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</si>
  <si>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</si>
  <si>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</si>
  <si>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</si>
  <si>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</si>
  <si>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</si>
  <si>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</si>
  <si>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</si>
  <si>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</si>
  <si>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</si>
  <si>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</si>
  <si>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</si>
  <si>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</si>
  <si>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</si>
  <si>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</si>
  <si>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</si>
  <si>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</si>
  <si>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</si>
  <si>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</si>
  <si>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</si>
  <si>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</si>
  <si>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</si>
  <si>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</si>
  <si>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</si>
  <si>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</si>
  <si>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</si>
  <si>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</si>
  <si>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</si>
  <si>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</si>
  <si>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</si>
  <si>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</si>
  <si>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</si>
  <si>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</si>
  <si>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</si>
  <si>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</si>
  <si>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</si>
  <si>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</si>
  <si>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</si>
  <si>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</si>
  <si>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</si>
  <si>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</si>
  <si>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</si>
  <si>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</si>
  <si>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</si>
  <si>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</si>
  <si>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</si>
  <si>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</si>
  <si>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</si>
  <si>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</si>
  <si>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</si>
  <si>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</si>
  <si>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</si>
  <si>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</si>
  <si>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</si>
  <si>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</si>
  <si>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</si>
  <si>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</si>
  <si>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</si>
  <si>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</si>
  <si>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</si>
  <si>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</si>
  <si>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</si>
  <si>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</si>
  <si>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</si>
  <si>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</si>
  <si>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</si>
  <si>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</si>
  <si>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</si>
  <si>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</si>
  <si>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</si>
  <si>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</si>
  <si>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</si>
  <si>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</si>
  <si>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</si>
  <si>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</si>
  <si>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</si>
  <si>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</si>
  <si>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</si>
  <si>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</si>
  <si>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</si>
  <si>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</si>
  <si>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</si>
  <si>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</si>
  <si>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</si>
  <si>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</si>
  <si>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</si>
  <si>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</si>
  <si>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</si>
  <si>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</si>
  <si>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</si>
  <si>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</si>
  <si>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</si>
  <si>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</si>
  <si>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</si>
  <si>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</si>
  <si>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</si>
  <si>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</si>
  <si>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</si>
  <si>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</si>
  <si>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</si>
  <si>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</si>
  <si>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</si>
  <si>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</si>
  <si>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</si>
  <si>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</si>
  <si>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</si>
  <si>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</si>
  <si>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</si>
  <si>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</si>
  <si>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</si>
  <si>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</si>
  <si>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</si>
  <si>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</si>
  <si>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</si>
  <si>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</si>
  <si>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</si>
  <si>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</si>
  <si>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</si>
  <si>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</si>
  <si>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</si>
  <si>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</si>
  <si>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</si>
  <si>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</si>
  <si>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</si>
  <si>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</si>
  <si>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</si>
  <si>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</si>
  <si>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</si>
  <si>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</si>
  <si>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</si>
  <si>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</si>
  <si>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</si>
  <si>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</si>
  <si>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</si>
  <si>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</si>
  <si>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</si>
  <si>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</si>
  <si>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</si>
  <si>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</si>
  <si>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</si>
  <si>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</si>
  <si>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</si>
  <si>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</si>
  <si>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</si>
  <si>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</si>
  <si>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</si>
  <si>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</si>
  <si>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</si>
  <si>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</si>
  <si>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</si>
  <si>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</si>
  <si>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</si>
  <si>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</si>
  <si>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</si>
  <si>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</si>
  <si>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</si>
  <si>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</si>
  <si>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</si>
  <si>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</si>
  <si>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</si>
  <si>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</si>
  <si>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</si>
  <si>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</si>
  <si>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</si>
  <si>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</si>
  <si>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</si>
  <si>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</si>
  <si>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</si>
  <si>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</si>
  <si>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</si>
  <si>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</si>
  <si>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</si>
  <si>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</si>
  <si>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</si>
  <si>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</si>
  <si>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</si>
  <si>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</si>
  <si>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</si>
  <si>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</si>
  <si>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</si>
  <si>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</si>
  <si>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</si>
  <si>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</si>
  <si>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</si>
  <si>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</si>
  <si>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</si>
  <si>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</si>
  <si>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</si>
  <si>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</si>
  <si>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</si>
  <si>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</si>
  <si>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</si>
  <si>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</si>
  <si>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</si>
  <si>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</si>
  <si>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</si>
  <si>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</si>
  <si>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</si>
  <si>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</si>
  <si>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</si>
  <si>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</si>
  <si>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</si>
  <si>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</si>
  <si>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</si>
  <si>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</si>
  <si>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</si>
  <si>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</si>
  <si>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</si>
  <si>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</si>
  <si>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</si>
  <si>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</si>
  <si>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</si>
  <si>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</si>
  <si>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</si>
  <si>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</si>
  <si>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</si>
  <si>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</si>
  <si>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</si>
  <si>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</si>
  <si>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</si>
  <si>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</si>
  <si>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</si>
  <si>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</si>
  <si>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</si>
  <si>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</si>
  <si>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</si>
  <si>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</si>
  <si>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</si>
  <si>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</si>
  <si>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</si>
  <si>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</si>
  <si>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</si>
  <si>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</si>
  <si>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</si>
  <si>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</si>
  <si>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</si>
  <si>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</si>
  <si>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</si>
  <si>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</si>
  <si>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</si>
  <si>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</si>
  <si>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</si>
  <si>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</si>
  <si>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</si>
  <si>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</si>
  <si>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</si>
  <si>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</si>
  <si>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</si>
  <si>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</si>
  <si>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</si>
  <si>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</si>
  <si>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</si>
  <si>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</si>
  <si>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</si>
  <si>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</si>
  <si>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</si>
  <si>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</si>
  <si>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</si>
  <si>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</si>
  <si>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</si>
  <si>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</si>
  <si>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</si>
  <si>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</si>
  <si>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</si>
  <si>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</si>
  <si>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</si>
  <si>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</si>
  <si>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</si>
  <si>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</si>
  <si>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</si>
  <si>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</si>
  <si>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</si>
  <si>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</si>
  <si>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</si>
  <si>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</si>
  <si>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</si>
  <si>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</si>
  <si>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</si>
  <si>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</si>
  <si>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</si>
  <si>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</si>
  <si>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</si>
  <si>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</si>
  <si>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</si>
  <si>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</si>
  <si>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</si>
  <si>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</si>
  <si>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</si>
  <si>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</si>
  <si>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</si>
  <si>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</si>
  <si>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</si>
  <si>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</si>
  <si>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</si>
  <si>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</si>
  <si>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</si>
  <si>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</si>
  <si>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</si>
  <si>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</si>
  <si>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</si>
  <si>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</si>
  <si>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</si>
  <si>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</si>
  <si>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</si>
  <si>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</si>
  <si>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</si>
  <si>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</si>
  <si>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</si>
  <si>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</si>
  <si>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</si>
  <si>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</si>
  <si>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</si>
  <si>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</si>
  <si>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</si>
  <si>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</si>
  <si>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</si>
  <si>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</si>
  <si>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</si>
  <si>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</si>
  <si>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</si>
  <si>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</si>
  <si>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</si>
  <si>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</si>
  <si>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</si>
  <si>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</si>
  <si>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</si>
  <si>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</si>
  <si>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</si>
  <si>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</si>
  <si>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</si>
  <si>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</si>
  <si>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</si>
  <si>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</si>
  <si>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</si>
  <si>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</si>
  <si>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</si>
  <si>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</si>
  <si>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</si>
  <si>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</si>
  <si>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</si>
  <si>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</si>
  <si>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</si>
  <si>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</si>
  <si>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</si>
  <si>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</si>
  <si>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</si>
  <si>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</si>
  <si>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</si>
  <si>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</si>
  <si>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</si>
  <si>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</si>
  <si>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</si>
  <si>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</si>
  <si>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</si>
  <si>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</si>
  <si>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</si>
  <si>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</si>
  <si>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</si>
  <si>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</si>
  <si>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</si>
  <si>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</si>
  <si>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</si>
  <si>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</si>
  <si>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</si>
  <si>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</si>
  <si>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</si>
  <si>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</si>
  <si>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</si>
  <si>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</si>
  <si>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</si>
  <si>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</si>
  <si>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</si>
  <si>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</si>
  <si>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</si>
  <si>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</si>
  <si>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</si>
  <si>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</si>
  <si>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</si>
  <si>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</si>
  <si>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</si>
  <si>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</si>
  <si>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</si>
  <si>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</si>
  <si>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</si>
  <si>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</si>
  <si>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</si>
  <si>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</si>
  <si>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</si>
  <si>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</si>
  <si>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</si>
  <si>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</si>
  <si>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</si>
  <si>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</si>
  <si>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</si>
  <si>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</si>
  <si>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</si>
  <si>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</si>
  <si>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</si>
  <si>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</si>
  <si>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</si>
  <si>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</si>
  <si>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</si>
  <si>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</si>
  <si>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</si>
  <si>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</si>
  <si>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</si>
  <si>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</si>
  <si>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</si>
  <si>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</si>
  <si>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</si>
  <si>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</si>
  <si>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</si>
  <si>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</si>
  <si>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</si>
  <si>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</si>
  <si>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</si>
  <si>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</si>
  <si>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</si>
  <si>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</si>
  <si>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</si>
  <si>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</si>
  <si>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</si>
  <si>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</si>
  <si>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</si>
  <si>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</si>
  <si>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</si>
  <si>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</si>
  <si>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</si>
  <si>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</si>
  <si>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</si>
  <si>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</si>
  <si>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</si>
  <si>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</si>
  <si>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</si>
  <si>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</si>
  <si>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</si>
  <si>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</si>
  <si>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</si>
  <si>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</si>
  <si>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</si>
  <si>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</si>
  <si>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</si>
  <si>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</si>
  <si>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</si>
  <si>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</si>
  <si>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</si>
  <si>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</si>
  <si>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</si>
  <si>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</si>
  <si>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</si>
  <si>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</si>
  <si>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</si>
  <si>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</si>
  <si>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</si>
  <si>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</si>
  <si>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</si>
  <si>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</si>
  <si>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</si>
  <si>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</si>
  <si>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</si>
  <si>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</si>
  <si>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</si>
  <si>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</si>
  <si>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</si>
  <si>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</si>
  <si>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</si>
  <si>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</si>
  <si>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</si>
  <si>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</si>
  <si>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</si>
  <si>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</si>
  <si>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</si>
  <si>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</si>
  <si>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</si>
  <si>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</si>
  <si>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</si>
  <si>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</si>
  <si>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</si>
  <si>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</si>
  <si>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</si>
  <si>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</si>
  <si>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</si>
  <si>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</si>
  <si>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</si>
  <si>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</si>
  <si>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</si>
  <si>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</si>
  <si>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</si>
  <si>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</si>
  <si>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</si>
  <si>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</si>
  <si>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</si>
  <si>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</si>
  <si>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</si>
  <si>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</si>
  <si>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</si>
  <si>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</si>
  <si>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</si>
  <si>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</si>
  <si>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</si>
  <si>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</si>
  <si>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</si>
  <si>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</si>
  <si>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</si>
  <si>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</si>
  <si>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</si>
  <si>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</si>
  <si>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</si>
  <si>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</si>
  <si>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</si>
  <si>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</si>
  <si>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</si>
  <si>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</si>
  <si>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</si>
  <si>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</si>
  <si>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</si>
  <si>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</si>
  <si>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</si>
  <si>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</si>
  <si>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</si>
  <si>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</si>
  <si>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</si>
  <si>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</si>
  <si>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</si>
  <si>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</si>
  <si>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</si>
  <si>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</si>
  <si>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</si>
  <si>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</si>
  <si>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</si>
  <si>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</si>
  <si>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</si>
  <si>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</si>
  <si>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</si>
  <si>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</si>
  <si>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</si>
  <si>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</si>
  <si>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</si>
  <si>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</si>
  <si>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</si>
  <si>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</si>
  <si>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</si>
  <si>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</si>
  <si>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</si>
  <si>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</si>
  <si>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</si>
  <si>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</si>
  <si>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</si>
  <si>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</si>
  <si>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</si>
  <si>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</si>
  <si>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</si>
  <si>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</si>
  <si>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</si>
  <si>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</si>
  <si>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</si>
  <si>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</si>
  <si>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</si>
  <si>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</si>
  <si>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</si>
  <si>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</si>
  <si>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</si>
  <si>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</si>
  <si>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</si>
  <si>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</si>
  <si>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</si>
  <si>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</si>
  <si>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</si>
  <si>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</si>
  <si>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</si>
  <si>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</si>
  <si>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</si>
  <si>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</si>
  <si>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</si>
  <si>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</si>
  <si>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</si>
  <si>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</si>
  <si>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</si>
  <si>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</si>
  <si>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</si>
  <si>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</si>
  <si>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</si>
  <si>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</si>
  <si>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</si>
  <si>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</si>
  <si>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</si>
  <si>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</si>
  <si>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</si>
  <si>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</si>
  <si>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</si>
  <si>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</si>
  <si>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</si>
  <si>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</si>
  <si>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</si>
  <si>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</si>
  <si>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</si>
  <si>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</si>
  <si>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</si>
  <si>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</si>
  <si>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</si>
  <si>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</si>
  <si>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</si>
  <si>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</si>
  <si>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</si>
  <si>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</si>
  <si>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</si>
  <si>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</si>
  <si>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</si>
  <si>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</si>
  <si>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</si>
  <si>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</si>
  <si>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</si>
  <si>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</si>
  <si>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</si>
  <si>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</si>
  <si>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</si>
  <si>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</si>
  <si>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</si>
  <si>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</si>
  <si>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</si>
  <si>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</si>
  <si>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</si>
  <si>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</si>
  <si>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</si>
  <si>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</si>
  <si>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</si>
  <si>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</si>
  <si>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</si>
  <si>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</si>
  <si>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</si>
  <si>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</si>
  <si>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</si>
  <si>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</si>
  <si>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</si>
  <si>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</si>
  <si>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</si>
  <si>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</si>
  <si>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</si>
  <si>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</si>
  <si>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</si>
  <si>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</si>
  <si>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</si>
  <si>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</si>
  <si>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</si>
  <si>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</si>
  <si>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</si>
  <si>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</si>
  <si>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</si>
  <si>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</si>
  <si>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</si>
  <si>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</si>
  <si>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</si>
  <si>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</si>
  <si>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</si>
  <si>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</si>
  <si>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</si>
  <si>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</si>
  <si>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</si>
  <si>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</si>
  <si>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</si>
  <si>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</si>
  <si>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</si>
  <si>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</si>
  <si>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</si>
  <si>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</si>
  <si>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</si>
  <si>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</si>
  <si>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</si>
  <si>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</si>
  <si>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</si>
  <si>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</si>
  <si>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</si>
  <si>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</si>
  <si>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</si>
  <si>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</si>
  <si>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</si>
  <si>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</si>
  <si>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</si>
  <si>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</si>
  <si>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</si>
  <si>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</si>
  <si>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</si>
  <si>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</si>
  <si>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</si>
  <si>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</si>
  <si>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</si>
  <si>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</si>
  <si>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</si>
  <si>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</si>
  <si>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</si>
  <si>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</si>
  <si>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</si>
  <si>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</si>
  <si>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</si>
  <si>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</si>
  <si>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</si>
  <si>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</si>
  <si>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</si>
  <si>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</si>
  <si>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</si>
  <si>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</si>
  <si>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</si>
  <si>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</si>
  <si>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</si>
  <si>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</si>
  <si>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</si>
  <si>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</si>
  <si>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</si>
  <si>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</si>
  <si>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</si>
  <si>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</si>
  <si>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</si>
  <si>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</si>
  <si>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</si>
  <si>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</si>
  <si>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</si>
  <si>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</si>
  <si>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</si>
  <si>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</si>
  <si>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</si>
  <si>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</si>
  <si>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</si>
  <si>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</si>
  <si>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</si>
  <si>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</si>
  <si>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</si>
  <si>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</si>
  <si>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</si>
  <si>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</si>
  <si>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</si>
  <si>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</si>
  <si>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</si>
  <si>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</si>
  <si>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</si>
  <si>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</si>
  <si>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</si>
  <si>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</si>
  <si>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</si>
  <si>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</si>
  <si>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</si>
  <si>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</si>
  <si>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</si>
  <si>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</si>
  <si>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</si>
  <si>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</si>
  <si>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</si>
  <si>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</si>
  <si>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</si>
  <si>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</si>
  <si>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</si>
  <si>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</si>
  <si>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</si>
  <si>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</si>
  <si>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</si>
  <si>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</si>
  <si>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</si>
  <si>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</si>
  <si>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</si>
  <si>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</si>
  <si>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</si>
  <si>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</si>
  <si>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</si>
  <si>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</si>
  <si>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</si>
  <si>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</si>
  <si>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</si>
  <si>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</si>
  <si>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</si>
  <si>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</si>
  <si>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</si>
  <si>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</si>
  <si>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</si>
  <si>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</si>
  <si>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</si>
  <si>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</si>
  <si>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</si>
  <si>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</si>
  <si>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</si>
  <si>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</si>
  <si>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</si>
  <si>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</si>
  <si>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</si>
  <si>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</si>
  <si>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</si>
  <si>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</si>
  <si>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</si>
  <si>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</si>
  <si>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</si>
  <si>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</si>
  <si>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</si>
  <si>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</si>
  <si>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</si>
  <si>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</si>
  <si>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</si>
  <si>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</si>
  <si>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</si>
  <si>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</si>
  <si>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</si>
  <si>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</si>
  <si>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</si>
  <si>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</si>
  <si>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</si>
  <si>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</si>
  <si>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</si>
  <si>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</si>
  <si>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</si>
  <si>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</si>
  <si>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</si>
  <si>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</si>
  <si>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</si>
  <si>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</si>
  <si>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</si>
  <si>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</si>
  <si>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</si>
  <si>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</si>
  <si>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</si>
  <si>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</si>
  <si>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</si>
  <si>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</si>
  <si>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</si>
  <si>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</si>
  <si>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</si>
  <si>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</si>
  <si>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</si>
  <si>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</si>
  <si>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</si>
  <si>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</si>
  <si>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</si>
  <si>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</si>
  <si>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</si>
  <si>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</si>
  <si>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</si>
  <si>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</si>
  <si>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</si>
  <si>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</si>
  <si>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</si>
  <si>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</si>
  <si>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</si>
  <si>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</si>
  <si>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</si>
  <si>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</si>
  <si>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</si>
  <si>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</si>
  <si>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</si>
  <si>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</si>
  <si>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</si>
  <si>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</si>
  <si>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</si>
  <si>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</si>
  <si>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</si>
  <si>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</si>
  <si>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</si>
  <si>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</si>
  <si>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</si>
  <si>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</si>
  <si>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</si>
  <si>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</si>
  <si>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</si>
  <si>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</si>
  <si>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</si>
  <si>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</si>
  <si>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</si>
  <si>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</si>
  <si>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</si>
  <si>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</si>
  <si>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</si>
  <si>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</si>
  <si>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</si>
  <si>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</si>
  <si>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</si>
  <si>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</si>
  <si>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</si>
  <si>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</si>
  <si>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</si>
  <si>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</si>
  <si>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</si>
  <si>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</si>
  <si>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</si>
  <si>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</si>
  <si>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</si>
  <si>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</si>
  <si>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</si>
  <si>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</si>
  <si>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</si>
  <si>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</si>
  <si>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</si>
  <si>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</si>
  <si>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</si>
  <si>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</si>
  <si>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</si>
  <si>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</si>
  <si>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</si>
  <si>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</si>
  <si>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</si>
  <si>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</si>
  <si>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</si>
  <si>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</si>
  <si>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</si>
  <si>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</si>
  <si>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</si>
  <si>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</si>
  <si>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</si>
  <si>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</si>
  <si>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</si>
  <si>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</si>
  <si>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</si>
  <si>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</si>
  <si>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</si>
  <si>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</si>
  <si>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</si>
  <si>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</si>
  <si>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</si>
  <si>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</si>
  <si>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</si>
  <si>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</si>
  <si>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</si>
  <si>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</si>
  <si>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</si>
  <si>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</si>
  <si>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</si>
  <si>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</si>
  <si>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</si>
  <si>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</si>
  <si>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</si>
  <si>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</si>
  <si>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</si>
  <si>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</si>
  <si>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</si>
  <si>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</si>
  <si>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</si>
  <si>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</si>
  <si>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</si>
  <si>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</si>
  <si>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</si>
  <si>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</si>
  <si>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</si>
  <si>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</si>
  <si>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</si>
  <si>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</si>
  <si>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</si>
  <si>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</si>
  <si>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</si>
  <si>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</si>
  <si>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</si>
  <si>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</si>
  <si>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</si>
  <si>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</si>
  <si>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</si>
  <si>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</si>
  <si>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</si>
  <si>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</si>
  <si>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</si>
  <si>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</si>
  <si>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</si>
  <si>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</si>
  <si>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</si>
  <si>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</si>
  <si>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</si>
  <si>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</si>
  <si>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</si>
  <si>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</si>
  <si>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</si>
  <si>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</si>
  <si>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</si>
  <si>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</si>
  <si>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</si>
  <si>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</si>
  <si>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</si>
  <si>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</si>
  <si>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</si>
  <si>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</si>
  <si>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</si>
  <si>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</si>
  <si>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</si>
  <si>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</si>
  <si>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</si>
  <si>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</si>
  <si>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</si>
  <si>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</si>
  <si>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</si>
  <si>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</si>
  <si>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</si>
  <si>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</si>
  <si>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</si>
  <si>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</si>
  <si>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</si>
  <si>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</si>
  <si>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</si>
  <si>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</si>
  <si>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</si>
  <si>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</si>
  <si>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</si>
  <si>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</si>
  <si>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</si>
  <si>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</si>
  <si>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</si>
  <si>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</si>
  <si>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</si>
  <si>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</si>
  <si>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</si>
  <si>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</si>
  <si>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</si>
  <si>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</si>
  <si>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</si>
  <si>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</si>
  <si>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</si>
  <si>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</si>
  <si>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</si>
  <si>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</si>
  <si>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</si>
  <si>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</si>
  <si>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</si>
  <si>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</si>
  <si>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</si>
  <si>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</si>
  <si>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</si>
  <si>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</si>
  <si>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</si>
  <si>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</si>
  <si>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</si>
  <si>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</si>
  <si>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</si>
  <si>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</si>
  <si>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</si>
  <si>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</si>
  <si>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</si>
  <si>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</si>
  <si>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</si>
  <si>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</si>
  <si>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</si>
  <si>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</si>
  <si>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</si>
  <si>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</si>
  <si>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</si>
  <si>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</si>
  <si>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</si>
  <si>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</si>
  <si>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</si>
  <si>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</si>
  <si>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</si>
  <si>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</si>
  <si>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</si>
  <si>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</si>
  <si>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</si>
  <si>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</si>
  <si>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</si>
  <si>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</si>
  <si>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</si>
  <si>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</si>
  <si>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</si>
  <si>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</si>
  <si>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</si>
  <si>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</si>
  <si>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</si>
  <si>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</si>
  <si>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</si>
  <si>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</si>
  <si>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</si>
  <si>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</si>
  <si>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</si>
  <si>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</si>
  <si>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</si>
  <si>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</si>
  <si>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</si>
  <si>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</si>
  <si>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</si>
  <si>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</si>
  <si>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</si>
  <si>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</si>
  <si>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</si>
  <si>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</si>
  <si>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</si>
  <si>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</si>
  <si>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</si>
  <si>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</si>
  <si>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</si>
  <si>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</si>
  <si>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</si>
  <si>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</si>
  <si>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</si>
  <si>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</si>
  <si>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</si>
  <si>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</si>
  <si>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</si>
  <si>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</si>
  <si>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</si>
  <si>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</si>
  <si>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</si>
  <si>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</si>
  <si>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</si>
  <si>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</si>
  <si>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</si>
  <si>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</si>
  <si>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</si>
  <si>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</si>
  <si>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</si>
  <si>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</si>
  <si>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</si>
  <si>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</si>
  <si>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</si>
  <si>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</si>
  <si>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</si>
  <si>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</si>
  <si>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</si>
  <si>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</si>
  <si>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</si>
  <si>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</si>
  <si>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</si>
  <si>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</si>
  <si>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</si>
  <si>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</si>
  <si>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</si>
  <si>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</si>
  <si>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</si>
  <si>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</si>
  <si>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</si>
  <si>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</si>
  <si>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</si>
  <si>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</si>
  <si>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</si>
  <si>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</si>
  <si>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</si>
  <si>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</si>
  <si>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</si>
  <si>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</si>
  <si>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</si>
  <si>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</si>
  <si>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</si>
  <si>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</si>
  <si>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</si>
  <si>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</si>
  <si>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</si>
  <si>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</si>
  <si>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</si>
  <si>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</si>
  <si>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</si>
  <si>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</si>
  <si>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</si>
  <si>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</si>
  <si>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</si>
  <si>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</si>
  <si>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</si>
  <si>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</si>
  <si>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</si>
  <si>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</si>
  <si>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</si>
  <si>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</si>
  <si>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</si>
  <si>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</si>
  <si>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</si>
  <si>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</si>
  <si>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</si>
  <si>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</si>
  <si>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</si>
  <si>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</si>
  <si>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</si>
  <si>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</si>
  <si>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</si>
  <si>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</si>
  <si>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</si>
  <si>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</si>
  <si>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</si>
  <si>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</si>
  <si>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</si>
  <si>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</si>
  <si>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</si>
  <si>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</si>
  <si>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</si>
  <si>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</si>
  <si>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</si>
  <si>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</si>
  <si>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</si>
  <si>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</si>
  <si>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</si>
  <si>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</si>
  <si>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</si>
  <si>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</si>
  <si>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</si>
  <si>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</si>
  <si>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</si>
  <si>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</si>
  <si>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</si>
  <si>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</si>
  <si>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</si>
  <si>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</si>
  <si>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</si>
  <si>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</si>
  <si>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</si>
  <si>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</si>
  <si>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</si>
  <si>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</si>
  <si>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</si>
  <si>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</si>
  <si>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</si>
  <si>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</si>
  <si>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</si>
  <si>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</si>
  <si>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</si>
  <si>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</si>
  <si>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</si>
  <si>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</si>
  <si>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</si>
  <si>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</si>
  <si>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</si>
  <si>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</si>
  <si>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</si>
  <si>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</si>
  <si>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</si>
  <si>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</si>
  <si>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</si>
  <si>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</si>
  <si>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</si>
  <si>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</si>
  <si>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</si>
  <si>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</si>
  <si>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</si>
  <si>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</si>
  <si>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</si>
  <si>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</si>
  <si>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</si>
  <si>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</si>
  <si>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</si>
  <si>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</si>
  <si>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</si>
  <si>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</si>
  <si>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</si>
  <si>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</si>
  <si>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</si>
  <si>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</si>
  <si>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</si>
  <si>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</si>
  <si>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</si>
  <si>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</si>
  <si>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</si>
  <si>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</si>
  <si>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</si>
  <si>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</si>
  <si>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</si>
  <si>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</si>
  <si>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</si>
  <si>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</si>
  <si>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</si>
  <si>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</si>
  <si>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</si>
  <si>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</si>
  <si>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</si>
  <si>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</si>
  <si>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</si>
  <si>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</si>
  <si>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</si>
  <si>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</si>
  <si>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</si>
  <si>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</si>
  <si>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</si>
  <si>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</si>
  <si>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</si>
  <si>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</si>
  <si>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</si>
  <si>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</si>
  <si>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</si>
  <si>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</si>
  <si>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</si>
  <si>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</si>
  <si>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</si>
  <si>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</si>
  <si>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</si>
  <si>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</si>
  <si>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</si>
  <si>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</si>
  <si>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</si>
  <si>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</si>
  <si>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</si>
  <si>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</si>
  <si>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</si>
  <si>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</si>
  <si>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</si>
  <si>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</si>
  <si>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</si>
  <si>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</si>
  <si>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</si>
  <si>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</si>
  <si>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</si>
  <si>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</si>
  <si>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</si>
  <si>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</si>
  <si>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</si>
  <si>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</si>
  <si>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</si>
  <si>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</si>
  <si>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</si>
  <si>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</si>
  <si>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</si>
  <si>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</si>
  <si>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</si>
  <si>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</si>
  <si>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</si>
  <si>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</si>
  <si>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</si>
  <si>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</si>
  <si>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</si>
  <si>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</si>
  <si>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</si>
  <si>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</si>
  <si>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</si>
  <si>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</si>
  <si>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</si>
  <si>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</si>
  <si>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</si>
  <si>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</si>
  <si>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</si>
  <si>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</si>
  <si>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</si>
  <si>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</si>
  <si>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</si>
  <si>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</si>
  <si>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</si>
  <si>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</si>
  <si>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</si>
  <si>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</si>
  <si>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</si>
  <si>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</si>
  <si>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</si>
  <si>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</si>
  <si>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</si>
  <si>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</si>
  <si>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</si>
  <si>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</si>
  <si>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</si>
  <si>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</si>
  <si>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</si>
  <si>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</si>
  <si>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</si>
  <si>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</si>
  <si>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</si>
  <si>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</si>
  <si>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</si>
  <si>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</si>
  <si>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</si>
  <si>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</si>
  <si>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</si>
  <si>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</si>
  <si>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</si>
  <si>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</si>
  <si>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</si>
  <si>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</si>
  <si>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</si>
  <si>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</si>
  <si>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</si>
  <si>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</si>
  <si>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</si>
  <si>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</si>
  <si>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</si>
  <si>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</si>
  <si>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</si>
  <si>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</si>
  <si>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</si>
  <si>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</si>
  <si>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</si>
  <si>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</si>
  <si>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</si>
  <si>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</si>
  <si>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</si>
  <si>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</si>
  <si>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</si>
  <si>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</si>
  <si>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</si>
  <si>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</si>
  <si>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</si>
  <si>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</si>
  <si>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</si>
  <si>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</si>
  <si>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</si>
  <si>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</si>
  <si>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</si>
  <si>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</si>
  <si>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</si>
  <si>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</si>
  <si>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</si>
  <si>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</si>
  <si>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</si>
  <si>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</si>
  <si>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</si>
  <si>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</si>
  <si>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</si>
  <si>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</si>
  <si>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</si>
  <si>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</si>
  <si>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</si>
  <si>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</si>
  <si>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</si>
  <si>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</si>
  <si>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</si>
  <si>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</si>
  <si>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</si>
  <si>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</si>
  <si>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</si>
  <si>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</si>
  <si>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</si>
  <si>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</si>
  <si>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</si>
  <si>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</si>
  <si>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</si>
  <si>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</si>
  <si>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</si>
  <si>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</si>
  <si>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</si>
  <si>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</si>
  <si>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</si>
  <si>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</si>
  <si>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</si>
  <si>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</si>
  <si>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</si>
  <si>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</si>
  <si>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</si>
  <si>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</si>
  <si>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</si>
  <si>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</si>
  <si>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</si>
  <si>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</si>
  <si>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</si>
  <si>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</si>
  <si>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</si>
  <si>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</si>
  <si>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</si>
  <si>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</si>
  <si>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</si>
  <si>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</si>
  <si>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</si>
  <si>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</si>
  <si>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</si>
  <si>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</si>
  <si>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</si>
  <si>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</si>
  <si>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</si>
  <si>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</si>
  <si>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</si>
  <si>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</si>
  <si>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</si>
  <si>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</si>
  <si>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</si>
  <si>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</si>
  <si>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</si>
  <si>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</si>
  <si>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</si>
  <si>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</si>
  <si>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</si>
  <si>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</si>
  <si>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</si>
  <si>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</si>
  <si>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</si>
  <si>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</si>
  <si>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</si>
  <si>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</si>
  <si>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</si>
  <si>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</si>
  <si>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</si>
  <si>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</si>
  <si>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</si>
  <si>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</si>
  <si>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</si>
  <si>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</si>
  <si>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</si>
  <si>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</si>
  <si>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</si>
  <si>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</si>
  <si>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</si>
  <si>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</si>
  <si>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</si>
  <si>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</si>
  <si>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</si>
  <si>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</si>
  <si>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</si>
  <si>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</si>
  <si>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</si>
  <si>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</si>
  <si>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</si>
  <si>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</si>
  <si>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</si>
  <si>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</si>
  <si>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</si>
  <si>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</si>
  <si>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</si>
  <si>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</si>
  <si>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</si>
  <si>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</si>
  <si>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</si>
  <si>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</si>
  <si>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</si>
  <si>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</si>
  <si>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</si>
  <si>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</si>
  <si>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</si>
  <si>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</si>
  <si>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</si>
  <si>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</si>
  <si>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</si>
  <si>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</si>
  <si>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</si>
  <si>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</si>
  <si>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</si>
  <si>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</si>
  <si>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</si>
  <si>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</si>
  <si>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</si>
  <si>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</si>
  <si>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</si>
  <si>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</si>
  <si>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</si>
  <si>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</si>
  <si>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</si>
  <si>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</si>
  <si>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</si>
  <si>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</si>
  <si>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</si>
  <si>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</si>
  <si>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</si>
  <si>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</si>
  <si>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</si>
  <si>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</si>
  <si>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</si>
  <si>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</si>
  <si>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</si>
  <si>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</si>
  <si>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</si>
  <si>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</si>
  <si>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</si>
  <si>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</si>
  <si>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</si>
  <si>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</si>
  <si>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</si>
  <si>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</si>
  <si>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</si>
  <si>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</si>
  <si>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</si>
  <si>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</si>
  <si>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</si>
  <si>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</si>
  <si>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</si>
  <si>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</si>
  <si>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</si>
  <si>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</si>
  <si>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</si>
  <si>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</si>
  <si>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</si>
  <si>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</si>
  <si>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</si>
  <si>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</si>
  <si>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</si>
  <si>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</si>
  <si>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</si>
  <si>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</si>
  <si>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</si>
  <si>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</si>
  <si>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</si>
  <si>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</si>
  <si>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</si>
  <si>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</si>
  <si>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</si>
  <si>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</si>
  <si>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</si>
  <si>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</si>
  <si>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</si>
  <si>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</si>
  <si>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</si>
  <si>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</si>
  <si>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</si>
  <si>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</si>
  <si>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</si>
  <si>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</si>
  <si>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</si>
  <si>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</si>
  <si>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</si>
  <si>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</si>
  <si>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</si>
  <si>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</si>
  <si>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</si>
  <si>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</si>
  <si>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</si>
  <si>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</si>
  <si>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</si>
  <si>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</si>
  <si>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</si>
  <si>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</si>
  <si>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</si>
  <si>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</si>
  <si>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</si>
  <si>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</si>
  <si>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</si>
  <si>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</si>
  <si>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</si>
  <si>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</si>
  <si>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</si>
  <si>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</si>
  <si>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</si>
  <si>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</si>
  <si>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</si>
  <si>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</si>
  <si>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</si>
  <si>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</si>
  <si>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</si>
  <si>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</si>
  <si>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</si>
  <si>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</si>
  <si>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</si>
  <si>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</si>
  <si>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</si>
  <si>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</si>
  <si>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</si>
  <si>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</si>
  <si>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</si>
  <si>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</si>
  <si>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</si>
  <si>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</si>
  <si>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</si>
  <si>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</si>
  <si>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</si>
  <si>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</si>
  <si>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</si>
  <si>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</si>
  <si>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</si>
  <si>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</si>
  <si>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</si>
  <si>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</si>
  <si>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</si>
  <si>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</si>
  <si>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</si>
  <si>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</si>
  <si>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</si>
  <si>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</si>
  <si>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</si>
  <si>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</si>
  <si>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</si>
  <si>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</si>
  <si>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</si>
  <si>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</si>
  <si>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</si>
  <si>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</si>
  <si>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</si>
  <si>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</si>
  <si>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</si>
  <si>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</si>
  <si>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</si>
  <si>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</si>
  <si>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</si>
  <si>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</si>
  <si>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</si>
  <si>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</si>
  <si>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</si>
  <si>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</si>
  <si>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</si>
  <si>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</si>
  <si>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</si>
  <si>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</si>
  <si>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</si>
  <si>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</si>
  <si>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</si>
  <si>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</si>
  <si>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</si>
  <si>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</si>
  <si>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</si>
  <si>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</si>
  <si>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</si>
  <si>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</si>
  <si>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</si>
  <si>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</si>
  <si>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</si>
  <si>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</si>
  <si>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</si>
  <si>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</si>
  <si>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</si>
  <si>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</si>
  <si>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</si>
  <si>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</si>
  <si>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</si>
  <si>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</si>
  <si>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</si>
  <si>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</si>
  <si>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</si>
  <si>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</si>
  <si>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</si>
  <si>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</si>
  <si>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</si>
  <si>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</si>
  <si>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</si>
  <si>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</si>
  <si>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</si>
  <si>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</si>
  <si>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</si>
  <si>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</si>
  <si>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</si>
  <si>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</si>
  <si>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</si>
  <si>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</si>
  <si>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</si>
  <si>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</si>
  <si>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</si>
  <si>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</si>
  <si>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</si>
  <si>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</si>
  <si>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</si>
  <si>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</si>
  <si>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</si>
  <si>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</si>
  <si>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</si>
  <si>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</si>
  <si>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</si>
  <si>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</si>
  <si>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</si>
  <si>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</si>
  <si>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</si>
  <si>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</si>
  <si>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</si>
  <si>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</si>
  <si>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</si>
  <si>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</si>
  <si>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</si>
  <si>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</si>
  <si>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</si>
  <si>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</si>
  <si>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</si>
  <si>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</si>
  <si>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</si>
  <si>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</si>
  <si>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</si>
  <si>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</si>
  <si>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</si>
  <si>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</si>
  <si>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</si>
  <si>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</si>
  <si>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</si>
  <si>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</si>
  <si>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</si>
  <si>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</si>
  <si>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</si>
  <si>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</si>
  <si>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</si>
  <si>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</si>
  <si>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</si>
  <si>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</si>
  <si>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</si>
  <si>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</si>
  <si>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</si>
  <si>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</si>
  <si>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</si>
  <si>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</si>
  <si>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</si>
  <si>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</si>
  <si>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</si>
  <si>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</si>
  <si>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</si>
  <si>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</si>
  <si>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</si>
  <si>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</si>
  <si>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</si>
  <si>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</si>
  <si>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</si>
  <si>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</si>
  <si>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</si>
  <si>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</si>
  <si>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</si>
  <si>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</si>
  <si>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</si>
  <si>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</si>
  <si>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</si>
  <si>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</si>
  <si>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</si>
  <si>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</si>
  <si>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</si>
  <si>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</si>
  <si>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</si>
  <si>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</si>
  <si>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</si>
  <si>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</si>
  <si>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</si>
  <si>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</si>
  <si>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</si>
  <si>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</si>
  <si>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</si>
  <si>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</si>
  <si>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</si>
  <si>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</si>
  <si>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</si>
  <si>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</si>
  <si>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</si>
  <si>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</si>
  <si>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</si>
  <si>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</si>
  <si>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</si>
  <si>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</si>
  <si>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</si>
  <si>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</si>
  <si>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</si>
  <si>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</si>
  <si>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</si>
  <si>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</si>
  <si>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</si>
  <si>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</si>
  <si>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</si>
  <si>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</si>
  <si>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</si>
  <si>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</si>
  <si>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</si>
  <si>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</si>
  <si>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</si>
  <si>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</si>
  <si>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</si>
  <si>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</si>
  <si>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</si>
  <si>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</si>
  <si>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</si>
  <si>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</si>
  <si>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</si>
  <si>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</si>
  <si>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</si>
  <si>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</si>
  <si>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</si>
  <si>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</si>
  <si>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</si>
  <si>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</si>
  <si>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</si>
  <si>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</si>
  <si>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</si>
  <si>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</si>
  <si>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</si>
  <si>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</si>
  <si>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</si>
  <si>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</si>
  <si>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</si>
  <si>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</si>
  <si>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</si>
  <si>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</si>
  <si>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</si>
  <si>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</si>
  <si>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</si>
  <si>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</si>
  <si>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</si>
  <si>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</si>
  <si>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</si>
  <si>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</si>
  <si>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</si>
  <si>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</si>
  <si>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</si>
  <si>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</si>
  <si>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</si>
  <si>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</si>
  <si>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</si>
  <si>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</si>
  <si>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</si>
  <si>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</si>
  <si>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</si>
  <si>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</si>
  <si>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</si>
  <si>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</si>
  <si>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</si>
  <si>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</si>
  <si>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</si>
  <si>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</si>
  <si>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</si>
  <si>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</si>
  <si>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</si>
  <si>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</si>
  <si>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</si>
  <si>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</si>
  <si>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</si>
  <si>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</si>
  <si>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</si>
  <si>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</si>
  <si>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</si>
  <si>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</si>
  <si>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</si>
  <si>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</si>
  <si>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</si>
  <si>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</si>
  <si>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</si>
  <si>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</si>
  <si>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</si>
  <si>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</si>
  <si>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</si>
  <si>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</si>
  <si>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</si>
  <si>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</si>
  <si>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</si>
  <si>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</si>
  <si>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</si>
  <si>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</si>
  <si>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</si>
  <si>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</si>
  <si>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</si>
  <si>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</si>
  <si>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</si>
  <si>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</si>
  <si>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</si>
  <si>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</si>
  <si>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</si>
  <si>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</si>
  <si>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</si>
  <si>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</si>
  <si>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</si>
  <si>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</si>
  <si>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</si>
  <si>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</si>
  <si>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</si>
  <si>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</si>
  <si>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</si>
  <si>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</si>
  <si>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</si>
  <si>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</si>
  <si>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</si>
  <si>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</si>
  <si>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</si>
  <si>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</si>
  <si>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</si>
  <si>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</si>
  <si>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</si>
  <si>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</si>
  <si>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</si>
  <si>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</si>
  <si>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</si>
  <si>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</si>
  <si>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</si>
  <si>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</si>
  <si>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</si>
  <si>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</si>
  <si>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</si>
  <si>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</si>
  <si>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</si>
  <si>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</si>
  <si>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</si>
  <si>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</si>
  <si>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</si>
  <si>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</si>
  <si>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</si>
  <si>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</si>
  <si>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</si>
  <si>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</si>
  <si>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</si>
  <si>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</si>
  <si>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</si>
  <si>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</si>
  <si>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</si>
  <si>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</si>
  <si>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</si>
  <si>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</si>
  <si>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</si>
  <si>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</si>
  <si>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</si>
  <si>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</si>
  <si>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</si>
  <si>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</si>
  <si>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</si>
  <si>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</si>
  <si>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</si>
  <si>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</si>
  <si>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</si>
  <si>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</si>
  <si>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</si>
  <si>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</si>
  <si>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</si>
  <si>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</si>
  <si>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</si>
  <si>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</si>
  <si>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</si>
  <si>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</si>
  <si>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</si>
  <si>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</si>
  <si>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</si>
  <si>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</si>
  <si>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</si>
  <si>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</si>
  <si>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</si>
  <si>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</si>
  <si>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</si>
  <si>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</si>
  <si>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</si>
  <si>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</si>
  <si>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</si>
  <si>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</si>
  <si>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</si>
  <si>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</si>
  <si>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</si>
  <si>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</si>
  <si>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</si>
  <si>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</si>
  <si>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</si>
  <si>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</si>
  <si>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</si>
  <si>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</si>
  <si>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</si>
  <si>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</si>
  <si>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</si>
  <si>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</si>
  <si>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</si>
  <si>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</si>
  <si>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</si>
  <si>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</si>
  <si>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</si>
  <si>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</si>
  <si>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</si>
  <si>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</si>
  <si>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</si>
  <si>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</si>
  <si>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</si>
  <si>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</si>
  <si>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</si>
  <si>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</si>
  <si>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</si>
  <si>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</si>
  <si>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</si>
  <si>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</si>
  <si>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</si>
  <si>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</si>
  <si>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</si>
  <si>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</si>
  <si>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</si>
  <si>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</si>
  <si>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</si>
  <si>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</si>
  <si>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</si>
  <si>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</si>
  <si>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</si>
  <si>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</si>
  <si>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</si>
  <si>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</si>
  <si>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</si>
  <si>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</si>
  <si>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</si>
  <si>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</si>
  <si>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</si>
  <si>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</si>
  <si>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</si>
  <si>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</si>
  <si>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</si>
  <si>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</si>
  <si>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</si>
  <si>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</si>
  <si>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</si>
  <si>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</si>
  <si>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</si>
  <si>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</si>
  <si>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</si>
  <si>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</si>
  <si>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</si>
  <si>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</si>
  <si>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</si>
  <si>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</si>
  <si>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</si>
  <si>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</si>
  <si>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</si>
  <si>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</si>
  <si>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</si>
  <si>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</si>
  <si>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</si>
  <si>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</si>
  <si>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</si>
  <si>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</si>
  <si>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</si>
  <si>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</si>
  <si>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</si>
  <si>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</si>
  <si>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</si>
  <si>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</si>
  <si>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</si>
  <si>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</si>
  <si>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</si>
  <si>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</si>
  <si>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</si>
  <si>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</si>
  <si>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</si>
  <si>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</si>
  <si>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</si>
  <si>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</si>
  <si>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</si>
  <si>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</si>
  <si>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</si>
  <si>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</si>
  <si>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</si>
  <si>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</si>
  <si>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</si>
  <si>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</si>
  <si>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</si>
  <si>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</si>
  <si>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</si>
  <si>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</si>
  <si>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</si>
  <si>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</si>
  <si>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</si>
  <si>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</si>
  <si>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</si>
  <si>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</si>
  <si>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</si>
  <si>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</si>
  <si>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</si>
  <si>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</si>
  <si>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</si>
  <si>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</si>
  <si>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</si>
  <si>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</si>
  <si>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</si>
  <si>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</si>
  <si>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</si>
  <si>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</si>
  <si>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</si>
  <si>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</si>
  <si>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</si>
  <si>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</si>
  <si>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</si>
  <si>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</si>
  <si>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</si>
  <si>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</si>
  <si>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</si>
  <si>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</si>
  <si>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</si>
  <si>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</si>
  <si>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</si>
  <si>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</si>
  <si>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</si>
  <si>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</si>
  <si>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</si>
  <si>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</si>
  <si>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</si>
  <si>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</si>
  <si>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</si>
  <si>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</si>
  <si>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</si>
  <si>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</si>
  <si>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</si>
  <si>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</si>
  <si>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</si>
  <si>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</si>
  <si>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</si>
  <si>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</si>
  <si>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</si>
  <si>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</si>
  <si>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</si>
  <si>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</si>
  <si>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</si>
  <si>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</si>
  <si>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</si>
  <si>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</si>
  <si>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</si>
  <si>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</si>
  <si>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</si>
  <si>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</si>
  <si>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</si>
  <si>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</si>
  <si>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</si>
  <si>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</si>
  <si>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</si>
  <si>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</si>
  <si>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</si>
  <si>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</si>
  <si>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</si>
  <si>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</si>
  <si>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</si>
  <si>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</si>
  <si>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</si>
  <si>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</si>
  <si>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</si>
  <si>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</si>
  <si>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</si>
  <si>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</si>
  <si>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</si>
  <si>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</si>
  <si>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</si>
  <si>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</si>
  <si>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</si>
  <si>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</si>
  <si>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</si>
  <si>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</si>
  <si>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</si>
  <si>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</si>
  <si>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</si>
  <si>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</si>
  <si>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</si>
  <si>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</si>
  <si>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</si>
  <si>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</si>
  <si>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</si>
  <si>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</si>
  <si>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</si>
  <si>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</si>
  <si>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</si>
  <si>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</si>
  <si>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</si>
  <si>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</si>
  <si>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</si>
  <si>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</si>
  <si>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</si>
  <si>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</si>
  <si>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</si>
  <si>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</si>
  <si>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</si>
  <si>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</si>
  <si>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</si>
  <si>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</si>
  <si>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</si>
  <si>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</si>
  <si>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</si>
  <si>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</si>
  <si>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</si>
  <si>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</si>
  <si>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</si>
  <si>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</si>
  <si>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</si>
  <si>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</si>
  <si>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</si>
  <si>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</si>
  <si>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</si>
  <si>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</si>
  <si>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</si>
  <si>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</si>
  <si>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</si>
  <si>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</si>
  <si>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</si>
  <si>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</si>
  <si>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</si>
  <si>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</si>
  <si>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</si>
  <si>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</si>
  <si>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</si>
  <si>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</si>
  <si>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</si>
  <si>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</si>
  <si>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</si>
  <si>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</si>
  <si>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</si>
  <si>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</si>
  <si>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</si>
  <si>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</si>
  <si>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</si>
  <si>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</si>
  <si>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</si>
  <si>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</si>
  <si>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</si>
  <si>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</si>
  <si>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</si>
  <si>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</si>
  <si>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</si>
  <si>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</si>
  <si>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</si>
  <si>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</si>
  <si>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</si>
  <si>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</si>
  <si>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</si>
  <si>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</si>
  <si>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</si>
  <si>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</si>
  <si>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</si>
  <si>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</si>
  <si>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</si>
  <si>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</si>
  <si>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</si>
  <si>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</si>
  <si>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</si>
  <si>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</si>
  <si>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</si>
  <si>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</si>
  <si>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</si>
  <si>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</si>
  <si>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</si>
  <si>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</si>
  <si>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</si>
  <si>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</si>
  <si>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</si>
  <si>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</si>
  <si>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</si>
  <si>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</si>
  <si>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</si>
  <si>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</si>
  <si>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</si>
  <si>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</si>
  <si>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</si>
  <si>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</si>
  <si>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</si>
  <si>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</si>
  <si>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</si>
  <si>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</si>
  <si>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</si>
  <si>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</si>
  <si>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</si>
  <si>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</si>
  <si>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</si>
  <si>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</si>
  <si>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</si>
  <si>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</si>
  <si>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</si>
  <si>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</si>
  <si>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</si>
  <si>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</si>
  <si>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</si>
  <si>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</si>
  <si>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</si>
  <si>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</si>
  <si>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</si>
  <si>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</si>
  <si>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</si>
  <si>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</si>
  <si>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</si>
  <si>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</si>
  <si>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</si>
  <si>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</si>
  <si>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</si>
  <si>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</si>
  <si>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</si>
  <si>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</si>
  <si>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</si>
  <si>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</si>
  <si>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</si>
  <si>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</si>
  <si>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</si>
  <si>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</si>
  <si>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</si>
  <si>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</si>
  <si>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</si>
  <si>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</si>
  <si>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</si>
  <si>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</si>
  <si>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</si>
  <si>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</si>
  <si>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</si>
  <si>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</si>
  <si>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</si>
  <si>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</si>
  <si>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</si>
  <si>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</si>
  <si>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</si>
  <si>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</si>
  <si>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</si>
  <si>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</si>
  <si>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</si>
  <si>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</si>
  <si>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</si>
  <si>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</si>
  <si>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</si>
  <si>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</si>
  <si>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</si>
  <si>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</si>
  <si>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</si>
  <si>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</si>
  <si>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</si>
  <si>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</si>
  <si>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</si>
  <si>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</si>
  <si>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</si>
  <si>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</si>
  <si>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</si>
  <si>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</si>
  <si>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</si>
  <si>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</si>
  <si>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</si>
  <si>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</si>
  <si>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</si>
  <si>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</si>
  <si>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</si>
  <si>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</si>
  <si>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</si>
  <si>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</si>
  <si>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</si>
  <si>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</si>
  <si>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</si>
  <si>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</si>
  <si>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</si>
  <si>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</si>
  <si>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</si>
  <si>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</si>
  <si>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</si>
  <si>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</si>
  <si>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</si>
  <si>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</si>
  <si>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</si>
  <si>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</si>
  <si>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</si>
  <si>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</si>
  <si>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</si>
  <si>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</si>
  <si>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</si>
  <si>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</si>
  <si>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</si>
  <si>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</si>
  <si>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</si>
  <si>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</si>
  <si>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</si>
  <si>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</si>
  <si>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</si>
  <si>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</si>
  <si>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</si>
  <si>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</si>
  <si>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</si>
  <si>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</si>
  <si>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</si>
  <si>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</si>
  <si>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</si>
  <si>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</si>
  <si>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</si>
  <si>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</si>
  <si>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</si>
  <si>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</si>
  <si>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</si>
  <si>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</si>
  <si>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</si>
  <si>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</si>
  <si>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</si>
  <si>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</si>
  <si>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</si>
  <si>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</si>
  <si>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</si>
  <si>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</si>
  <si>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</si>
  <si>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</si>
  <si>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</si>
  <si>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</si>
  <si>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</si>
  <si>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</si>
  <si>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</si>
  <si>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</si>
  <si>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</si>
  <si>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</si>
  <si>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</si>
  <si>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</si>
  <si>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</si>
  <si>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</si>
  <si>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</si>
  <si>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</si>
  <si>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</si>
  <si>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</si>
  <si>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</si>
  <si>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</si>
  <si>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</si>
  <si>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</si>
  <si>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</si>
  <si>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</si>
  <si>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</si>
  <si>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</si>
  <si>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</si>
  <si>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</si>
  <si>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</si>
  <si>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</si>
  <si>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</si>
  <si>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</si>
  <si>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</si>
  <si>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</si>
  <si>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</si>
  <si>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</si>
  <si>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</si>
  <si>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</si>
  <si>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</si>
  <si>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</si>
  <si>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</si>
  <si>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</si>
  <si>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</si>
  <si>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</si>
  <si>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</si>
  <si>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</si>
  <si>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</si>
  <si>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</si>
  <si>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</si>
  <si>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</si>
  <si>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</si>
  <si>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</si>
  <si>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</si>
  <si>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</si>
  <si>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</si>
  <si>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</si>
  <si>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</si>
  <si>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</si>
  <si>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</si>
  <si>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</si>
  <si>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</si>
  <si>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</si>
  <si>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</si>
  <si>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</si>
  <si>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</si>
  <si>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</si>
  <si>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</si>
  <si>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</si>
  <si>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</si>
  <si>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</si>
  <si>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</si>
  <si>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</si>
  <si>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</si>
  <si>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</si>
  <si>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</si>
  <si>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</si>
  <si>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</si>
  <si>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</si>
  <si>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</si>
  <si>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</si>
  <si>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</si>
  <si>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</si>
  <si>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</si>
  <si>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</si>
  <si>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</si>
  <si>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</si>
  <si>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</si>
  <si>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</si>
  <si>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</si>
  <si>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</si>
  <si>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</si>
  <si>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</si>
  <si>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</si>
  <si>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</si>
  <si>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</si>
  <si>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</si>
  <si>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</si>
  <si>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</si>
  <si>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</si>
  <si>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</si>
  <si>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</si>
  <si>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</si>
  <si>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</si>
  <si>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</si>
  <si>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</si>
  <si>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</si>
  <si>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</si>
  <si>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</si>
  <si>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</si>
  <si>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</si>
  <si>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</si>
  <si>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</si>
  <si>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</si>
  <si>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</si>
  <si>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</si>
  <si>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</si>
  <si>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</si>
  <si>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</si>
  <si>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</si>
  <si>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</si>
  <si>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</si>
  <si>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</si>
  <si>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</si>
  <si>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</si>
  <si>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</si>
  <si>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</si>
  <si>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</si>
  <si>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</si>
  <si>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</si>
  <si>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</si>
  <si>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</si>
  <si>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</si>
  <si>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</si>
  <si>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</si>
  <si>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</si>
  <si>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</si>
  <si>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</si>
  <si>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</si>
  <si>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</si>
  <si>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</si>
  <si>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</si>
  <si>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</si>
  <si>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</si>
  <si>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</si>
  <si>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</si>
  <si>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</si>
  <si>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</si>
  <si>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</si>
  <si>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</si>
  <si>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</si>
  <si>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</si>
  <si>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</si>
  <si>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</si>
  <si>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</si>
  <si>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</si>
  <si>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</si>
  <si>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</si>
  <si>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</si>
  <si>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</si>
  <si>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</si>
  <si>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</si>
  <si>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</si>
  <si>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</si>
  <si>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</si>
  <si>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</si>
  <si>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</si>
  <si>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</si>
  <si>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</si>
  <si>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</si>
  <si>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</si>
  <si>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</si>
  <si>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</si>
  <si>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</si>
  <si>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</si>
  <si>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</si>
  <si>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</si>
  <si>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</si>
  <si>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</si>
  <si>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</si>
  <si>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</si>
  <si>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</si>
  <si>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</si>
  <si>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</si>
  <si>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</si>
  <si>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</si>
  <si>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</si>
  <si>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</si>
  <si>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</si>
  <si>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</si>
  <si>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</si>
  <si>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</si>
  <si>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</si>
  <si>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</si>
  <si>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</si>
  <si>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</si>
  <si>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</si>
  <si>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</si>
  <si>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</si>
  <si>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</si>
  <si>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</si>
  <si>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</si>
  <si>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</si>
  <si>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</si>
  <si>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</si>
  <si>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</si>
  <si>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</si>
  <si>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</si>
  <si>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</si>
  <si>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</si>
  <si>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</si>
  <si>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</si>
  <si>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</si>
  <si>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</si>
  <si>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</si>
  <si>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</si>
  <si>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</si>
  <si>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</si>
  <si>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</si>
  <si>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</si>
  <si>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</si>
  <si>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</si>
  <si>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</si>
  <si>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</si>
  <si>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</si>
  <si>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</si>
  <si>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</si>
  <si>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</si>
  <si>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</si>
  <si>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</si>
  <si>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</si>
  <si>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</si>
  <si>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</si>
  <si>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</si>
  <si>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</si>
  <si>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</si>
  <si>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</si>
  <si>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</si>
  <si>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</si>
  <si>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</si>
  <si>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</si>
  <si>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</si>
  <si>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</si>
  <si>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</si>
  <si>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</si>
  <si>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</si>
  <si>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</si>
  <si>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</si>
  <si>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</si>
  <si>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</si>
  <si>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</si>
  <si>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</si>
  <si>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</si>
  <si>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</si>
  <si>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</si>
  <si>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</si>
  <si>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</si>
  <si>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</si>
  <si>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</si>
  <si>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</si>
  <si>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</si>
  <si>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</si>
  <si>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</si>
  <si>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</si>
  <si>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</si>
  <si>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</si>
  <si>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</si>
  <si>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</si>
  <si>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</si>
  <si>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</si>
  <si>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</si>
  <si>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</si>
  <si>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</si>
  <si>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</si>
  <si>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</si>
  <si>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</si>
  <si>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</si>
  <si>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</si>
  <si>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</si>
  <si>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</si>
  <si>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</si>
  <si>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</si>
  <si>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</si>
  <si>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</si>
  <si>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</si>
  <si>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</si>
  <si>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</si>
  <si>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</si>
  <si>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</si>
  <si>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</si>
  <si>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</si>
  <si>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</si>
  <si>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</si>
  <si>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</si>
  <si>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</si>
  <si>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</si>
  <si>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</si>
  <si>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</si>
  <si>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</si>
  <si>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</si>
  <si>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</si>
  <si>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</si>
  <si>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</si>
  <si>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</si>
  <si>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</si>
  <si>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</si>
  <si>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</si>
  <si>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</si>
  <si>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</si>
  <si>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</si>
  <si>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</si>
  <si>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</si>
  <si>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</si>
  <si>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</si>
  <si>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</si>
  <si>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</si>
  <si>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</si>
  <si>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</si>
  <si>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</si>
  <si>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</si>
  <si>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</si>
  <si>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</si>
  <si>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</si>
  <si>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</si>
  <si>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</si>
  <si>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</si>
  <si>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</si>
  <si>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</si>
  <si>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</si>
  <si>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</si>
  <si>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</si>
  <si>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</si>
  <si>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</si>
  <si>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</si>
  <si>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</si>
  <si>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</si>
  <si>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</si>
  <si>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</si>
  <si>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</si>
  <si>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</si>
  <si>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</si>
  <si>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</si>
  <si>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</si>
  <si>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</si>
  <si>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</si>
  <si>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</si>
  <si>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</si>
  <si>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</si>
  <si>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</si>
  <si>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</si>
  <si>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</si>
  <si>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</si>
  <si>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</si>
  <si>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</si>
  <si>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</si>
  <si>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</si>
  <si>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</si>
  <si>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</si>
  <si>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</si>
  <si>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</si>
  <si>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</si>
  <si>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</si>
  <si>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</si>
  <si>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</si>
  <si>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</si>
  <si>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</si>
  <si>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</si>
  <si>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</si>
  <si>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</si>
  <si>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</si>
  <si>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</si>
  <si>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</si>
  <si>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</si>
  <si>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</si>
  <si>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</si>
  <si>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</si>
  <si>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</si>
  <si>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</si>
  <si>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</si>
  <si>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</si>
  <si>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</si>
  <si>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</si>
  <si>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</si>
  <si>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</si>
  <si>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</si>
  <si>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</si>
  <si>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</si>
  <si>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</si>
  <si>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</si>
  <si>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</si>
  <si>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</si>
  <si>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</si>
  <si>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</si>
  <si>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</si>
  <si>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</si>
  <si>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</si>
  <si>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</si>
  <si>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</si>
  <si>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</si>
  <si>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</si>
  <si>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</si>
  <si>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</si>
  <si>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</si>
  <si>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</si>
  <si>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</si>
  <si>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</si>
  <si>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</si>
  <si>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</si>
  <si>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</si>
  <si>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</si>
  <si>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</si>
  <si>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</si>
  <si>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</si>
  <si>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</si>
  <si>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</si>
  <si>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</si>
  <si>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</si>
  <si>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</si>
  <si>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</si>
  <si>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</si>
  <si>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</si>
  <si>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</si>
  <si>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</si>
  <si>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</si>
  <si>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</si>
  <si>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</si>
  <si>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</si>
  <si>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</si>
  <si>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</si>
  <si>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</si>
  <si>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</si>
  <si>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</si>
  <si>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</si>
  <si>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</si>
  <si>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</si>
  <si>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</si>
  <si>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</si>
  <si>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</si>
  <si>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</si>
  <si>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</si>
  <si>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</si>
  <si>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</si>
  <si>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</si>
  <si>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</si>
  <si>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</si>
  <si>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</si>
  <si>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</si>
  <si>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</si>
  <si>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</si>
  <si>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</si>
  <si>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</si>
  <si>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</si>
  <si>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</si>
  <si>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</si>
  <si>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</si>
  <si>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</si>
  <si>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</si>
  <si>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</si>
  <si>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</si>
  <si>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</si>
  <si>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</si>
  <si>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</si>
  <si>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</si>
  <si>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</si>
  <si>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</si>
  <si>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</si>
  <si>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</si>
  <si>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</si>
  <si>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</si>
  <si>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</si>
  <si>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</si>
  <si>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</si>
  <si>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</si>
  <si>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</si>
  <si>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</si>
  <si>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</si>
  <si>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</si>
  <si>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</si>
  <si>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</si>
  <si>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</si>
  <si>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</si>
  <si>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</si>
  <si>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</si>
  <si>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</si>
  <si>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</si>
  <si>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</si>
  <si>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</si>
  <si>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</si>
  <si>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</si>
  <si>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</si>
  <si>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</si>
  <si>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</si>
  <si>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</si>
  <si>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</si>
  <si>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</si>
  <si>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</si>
  <si>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</si>
  <si>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</si>
  <si>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</si>
  <si>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</si>
  <si>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</si>
  <si>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</si>
  <si>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</si>
  <si>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</si>
  <si>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</si>
  <si>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</si>
  <si>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</si>
  <si>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</si>
  <si>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</si>
  <si>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</si>
  <si>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</si>
  <si>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</si>
  <si>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</si>
  <si>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</si>
  <si>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</si>
  <si>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</si>
  <si>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</si>
  <si>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</si>
  <si>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</si>
  <si>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</si>
  <si>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</si>
  <si>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</si>
  <si>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</si>
  <si>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</si>
  <si>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</si>
  <si>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</si>
  <si>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</si>
  <si>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</si>
  <si>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</si>
  <si>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</si>
  <si>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</si>
  <si>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</si>
  <si>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</si>
  <si>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</si>
  <si>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</si>
  <si>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</si>
  <si>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</si>
  <si>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</si>
  <si>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</si>
  <si>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</si>
  <si>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</si>
  <si>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</si>
  <si>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</si>
  <si>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</si>
  <si>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</si>
  <si>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</si>
  <si>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</si>
  <si>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</si>
  <si>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</si>
  <si>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</si>
  <si>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</si>
  <si>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</si>
  <si>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</si>
  <si>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</si>
  <si>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</si>
  <si>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</si>
  <si>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</si>
  <si>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</si>
  <si>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</si>
  <si>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</si>
  <si>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</si>
  <si>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</si>
  <si>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</si>
  <si>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</si>
  <si>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</si>
  <si>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</si>
  <si>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</si>
  <si>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</si>
  <si>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</si>
  <si>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</si>
  <si>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</si>
  <si>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</si>
  <si>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</si>
  <si>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</si>
  <si>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</si>
  <si>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</si>
  <si>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</si>
  <si>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</si>
  <si>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</si>
  <si>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</si>
  <si>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</si>
  <si>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</si>
  <si>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</si>
  <si>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</si>
  <si>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</si>
  <si>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</si>
  <si>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</si>
  <si>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</si>
  <si>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</si>
  <si>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</si>
  <si>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</si>
  <si>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</si>
  <si>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</si>
  <si>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</si>
  <si>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</si>
  <si>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</si>
  <si>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</si>
  <si>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</si>
  <si>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</si>
  <si>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</si>
  <si>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</si>
  <si>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</si>
  <si>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</si>
  <si>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</si>
  <si>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</si>
  <si>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</si>
  <si>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</si>
  <si>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</si>
  <si>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</si>
  <si>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</si>
  <si>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</si>
  <si>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</si>
  <si>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</si>
  <si>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</si>
  <si>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</si>
  <si>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</si>
  <si>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</si>
  <si>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</si>
  <si>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</si>
  <si>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</si>
  <si>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</si>
  <si>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</si>
  <si>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</si>
  <si>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</si>
  <si>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</si>
  <si>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</si>
  <si>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</si>
  <si>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</si>
  <si>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</si>
  <si>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</si>
  <si>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</si>
  <si>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</si>
  <si>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</si>
  <si>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</si>
  <si>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</si>
  <si>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</si>
  <si>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</si>
  <si>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</si>
  <si>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</si>
  <si>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</si>
  <si>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</si>
  <si>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</si>
  <si>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</si>
  <si>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</si>
  <si>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</si>
  <si>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</si>
  <si>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</si>
  <si>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</si>
  <si>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</si>
  <si>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</si>
  <si>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</si>
  <si>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</si>
  <si>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</si>
  <si>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</si>
  <si>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</si>
  <si>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</si>
  <si>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</si>
  <si>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</si>
  <si>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</si>
  <si>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</si>
  <si>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</si>
  <si>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</si>
  <si>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</si>
  <si>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</si>
  <si>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</si>
  <si>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</si>
  <si>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</si>
  <si>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</si>
  <si>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</si>
  <si>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</si>
  <si>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</si>
  <si>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</si>
  <si>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</si>
  <si>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</si>
  <si>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</si>
  <si>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</si>
  <si>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</si>
  <si>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</si>
  <si>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</si>
  <si>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</si>
  <si>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</si>
  <si>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</si>
  <si>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</si>
  <si>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</si>
  <si>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</si>
  <si>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</si>
  <si>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</si>
  <si>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</si>
  <si>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</si>
  <si>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</si>
  <si>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</si>
  <si>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</si>
  <si>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</si>
  <si>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</si>
  <si>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</si>
  <si>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</si>
  <si>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</si>
  <si>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</si>
  <si>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</si>
  <si>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</si>
  <si>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</si>
  <si>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</si>
  <si>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</si>
  <si>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</si>
  <si>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</si>
  <si>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</si>
  <si>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</si>
  <si>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</si>
  <si>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</si>
  <si>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</si>
  <si>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</si>
  <si>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</si>
  <si>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</si>
  <si>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</si>
  <si>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</si>
  <si>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</si>
  <si>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</si>
  <si>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</si>
  <si>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</si>
  <si>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</si>
  <si>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</si>
  <si>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</si>
  <si>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</si>
  <si>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</si>
  <si>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</si>
  <si>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</si>
  <si>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</si>
  <si>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</si>
  <si>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</si>
  <si>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</si>
  <si>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</si>
  <si>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</si>
  <si>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</si>
  <si>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</si>
  <si>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</si>
  <si>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</si>
  <si>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</si>
  <si>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</si>
  <si>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</si>
  <si>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</si>
  <si>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</si>
  <si>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</si>
  <si>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</si>
  <si>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</si>
  <si>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</si>
  <si>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</si>
  <si>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</si>
  <si>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</si>
  <si>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</si>
  <si>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</si>
  <si>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</si>
  <si>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</si>
  <si>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</si>
  <si>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</si>
  <si>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</si>
  <si>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</si>
  <si>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</si>
  <si>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</si>
  <si>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</si>
  <si>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</si>
  <si>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</si>
  <si>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</si>
  <si>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</si>
  <si>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</si>
  <si>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</si>
  <si>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</si>
  <si>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</si>
  <si>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</si>
  <si>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</si>
  <si>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</si>
  <si>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</si>
  <si>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</si>
  <si>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</si>
  <si>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</si>
  <si>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</si>
  <si>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</si>
  <si>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</si>
  <si>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</si>
  <si>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</si>
  <si>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</si>
  <si>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</si>
  <si>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</si>
  <si>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</si>
  <si>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</si>
  <si>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</si>
  <si>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</si>
  <si>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</si>
  <si>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</si>
  <si>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</si>
  <si>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</si>
  <si>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</si>
  <si>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</si>
  <si>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</si>
  <si>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</si>
  <si>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</si>
  <si>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</si>
  <si>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</si>
  <si>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</si>
  <si>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</si>
  <si>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</si>
  <si>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</si>
  <si>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</si>
  <si>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</si>
  <si>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</si>
  <si>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</si>
  <si>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</si>
  <si>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</si>
  <si>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</si>
  <si>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</si>
  <si>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</si>
  <si>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</si>
  <si>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</si>
  <si>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</si>
  <si>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</si>
  <si>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</si>
  <si>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</si>
  <si>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</si>
  <si>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</si>
  <si>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</si>
  <si>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</si>
  <si>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</si>
  <si>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</si>
  <si>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</si>
  <si>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</si>
  <si>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</si>
  <si>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</si>
  <si>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</si>
  <si>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</si>
  <si>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</si>
  <si>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</si>
  <si>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</si>
  <si>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</si>
  <si>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</si>
  <si>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</si>
  <si>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</si>
  <si>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</si>
  <si>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</si>
  <si>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</si>
  <si>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</si>
  <si>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</si>
  <si>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</si>
  <si>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</si>
  <si>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</si>
  <si>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</si>
  <si>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</si>
  <si>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</si>
  <si>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</si>
  <si>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</si>
  <si>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</si>
  <si>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</si>
  <si>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</si>
  <si>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</si>
  <si>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</si>
  <si>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</si>
  <si>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</si>
  <si>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</si>
  <si>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</si>
  <si>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</si>
  <si>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</si>
  <si>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</si>
  <si>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</si>
  <si>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</si>
  <si>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</si>
  <si>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</si>
  <si>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</si>
  <si>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</si>
  <si>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</si>
  <si>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</si>
  <si>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</si>
  <si>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</si>
  <si>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</si>
  <si>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</si>
  <si>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</si>
  <si>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</si>
  <si>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</si>
  <si>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</si>
  <si>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</si>
  <si>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</si>
  <si>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</si>
  <si>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</si>
  <si>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</si>
  <si>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</si>
  <si>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</si>
  <si>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</si>
  <si>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</si>
  <si>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</si>
  <si>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</si>
  <si>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</si>
  <si>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</si>
  <si>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</si>
  <si>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</si>
  <si>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</si>
  <si>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</si>
  <si>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</si>
  <si>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</si>
  <si>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</si>
  <si>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</si>
  <si>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</si>
  <si>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</si>
  <si>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</si>
  <si>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</si>
  <si>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</si>
  <si>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</si>
  <si>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</si>
  <si>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</si>
  <si>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</si>
  <si>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</si>
  <si>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</si>
  <si>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</si>
  <si>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</si>
  <si>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</si>
  <si>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</si>
  <si>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</si>
  <si>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</si>
  <si>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</si>
  <si>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</si>
  <si>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</si>
  <si>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</si>
  <si>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</si>
  <si>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</si>
  <si>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</si>
  <si>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</si>
  <si>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</si>
  <si>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</si>
  <si>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</si>
  <si>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</si>
  <si>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</si>
  <si>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</si>
  <si>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</si>
  <si>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</si>
  <si>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</si>
  <si>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</si>
  <si>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</si>
  <si>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</si>
  <si>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</si>
  <si>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</si>
  <si>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</si>
  <si>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</si>
  <si>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</si>
  <si>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</si>
  <si>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</si>
  <si>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</si>
  <si>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</si>
  <si>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</si>
  <si>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</si>
  <si>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</si>
  <si>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</si>
  <si>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</si>
  <si>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</si>
  <si>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</si>
  <si>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</si>
  <si>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</si>
  <si>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</si>
  <si>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</si>
  <si>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</si>
  <si>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</si>
  <si>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</si>
  <si>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</si>
  <si>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</si>
  <si>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</si>
  <si>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</si>
  <si>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</si>
  <si>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</si>
  <si>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</si>
  <si>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</si>
  <si>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</si>
  <si>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</si>
  <si>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</si>
  <si>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</si>
  <si>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</si>
  <si>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</si>
  <si>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</si>
  <si>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</si>
  <si>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</si>
  <si>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</si>
  <si>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</si>
  <si>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</si>
  <si>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</si>
  <si>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</si>
  <si>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</si>
  <si>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</si>
  <si>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</si>
  <si>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</si>
  <si>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</si>
  <si>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</si>
  <si>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</si>
  <si>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</si>
  <si>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</si>
  <si>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</si>
  <si>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</si>
  <si>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</si>
  <si>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</si>
  <si>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</si>
  <si>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</si>
  <si>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</si>
  <si>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</si>
  <si>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</si>
  <si>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</si>
  <si>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</si>
  <si>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</si>
  <si>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</si>
  <si>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</si>
  <si>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</si>
  <si>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</si>
  <si>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</si>
  <si>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</si>
  <si>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</si>
  <si>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</si>
  <si>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</si>
  <si>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</si>
  <si>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</si>
  <si>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</si>
  <si>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</si>
  <si>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</si>
  <si>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</si>
  <si>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</si>
  <si>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</si>
  <si>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</si>
  <si>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</si>
  <si>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</si>
  <si>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</si>
  <si>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</si>
  <si>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</si>
  <si>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</si>
  <si>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</si>
  <si>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</si>
  <si>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</si>
  <si>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</si>
  <si>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</si>
  <si>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</si>
  <si>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</si>
  <si>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</si>
  <si>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</si>
  <si>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</si>
  <si>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</si>
  <si>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</si>
  <si>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</si>
  <si>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</si>
  <si>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</si>
  <si>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</si>
  <si>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</si>
  <si>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</si>
  <si>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</si>
  <si>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</si>
  <si>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</si>
  <si>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</si>
  <si>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</si>
  <si>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</si>
  <si>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</si>
  <si>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</si>
  <si>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</si>
  <si>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</si>
  <si>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</si>
  <si>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</si>
  <si>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</si>
  <si>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</si>
  <si>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</si>
  <si>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</si>
  <si>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</si>
  <si>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</si>
  <si>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</si>
  <si>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</si>
  <si>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</si>
  <si>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</si>
  <si>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</si>
  <si>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</si>
  <si>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</si>
  <si>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</si>
  <si>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</si>
  <si>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</si>
  <si>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</si>
  <si>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</si>
  <si>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</si>
  <si>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</si>
  <si>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</si>
  <si>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</si>
  <si>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</si>
  <si>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</si>
  <si>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</si>
  <si>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</si>
  <si>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</si>
  <si>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</si>
  <si>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</si>
  <si>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</si>
  <si>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</si>
  <si>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</si>
  <si>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</si>
  <si>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</si>
  <si>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</si>
  <si>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</si>
  <si>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</si>
  <si>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</si>
  <si>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</si>
  <si>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</si>
  <si>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</si>
  <si>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</si>
  <si>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</si>
  <si>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</si>
  <si>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</si>
  <si>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</si>
  <si>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</si>
  <si>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</si>
  <si>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</si>
  <si>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</si>
  <si>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</si>
  <si>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</si>
  <si>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</si>
  <si>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</si>
  <si>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</si>
  <si>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</si>
  <si>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</si>
  <si>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</si>
  <si>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</si>
  <si>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</si>
  <si>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</si>
  <si>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</si>
  <si>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</si>
  <si>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</si>
  <si>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</si>
  <si>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</si>
  <si>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</si>
  <si>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</si>
  <si>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</si>
  <si>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</si>
  <si>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</si>
  <si>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</si>
  <si>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</si>
  <si>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</si>
  <si>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</si>
  <si>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</si>
  <si>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</si>
  <si>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</si>
  <si>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</si>
  <si>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</si>
  <si>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</si>
  <si>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</si>
  <si>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</si>
  <si>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</si>
  <si>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</si>
  <si>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</si>
  <si>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</si>
  <si>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</si>
  <si>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</si>
  <si>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</si>
  <si>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</si>
  <si>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</si>
  <si>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</si>
  <si>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</si>
  <si>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</si>
  <si>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</si>
  <si>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</si>
  <si>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</si>
  <si>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</si>
  <si>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</si>
  <si>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</si>
  <si>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</si>
  <si>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</si>
  <si>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</si>
  <si>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</si>
  <si>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</si>
  <si>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</si>
  <si>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</si>
  <si>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</si>
  <si>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</si>
  <si>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</si>
  <si>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</si>
  <si>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</si>
  <si>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</si>
  <si>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</si>
  <si>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</si>
  <si>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</si>
  <si>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</si>
  <si>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</si>
  <si>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</si>
  <si>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</si>
  <si>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</si>
  <si>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</si>
  <si>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</si>
  <si>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</si>
  <si>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</si>
  <si>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</si>
  <si>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</si>
  <si>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</si>
  <si>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</si>
  <si>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</si>
  <si>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</si>
  <si>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</si>
  <si>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</si>
  <si>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</si>
  <si>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</si>
  <si>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</si>
  <si>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</si>
  <si>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</si>
  <si>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</si>
  <si>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</si>
  <si>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</si>
  <si>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</si>
  <si>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</si>
  <si>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</si>
  <si>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</si>
  <si>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</si>
  <si>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</si>
  <si>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</si>
  <si>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</si>
  <si>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</si>
  <si>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</si>
  <si>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</si>
  <si>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</si>
  <si>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</si>
  <si>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</si>
  <si>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</si>
  <si>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</si>
  <si>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</si>
  <si>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</si>
  <si>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</si>
  <si>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</si>
  <si>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</si>
  <si>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</si>
  <si>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</si>
  <si>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</si>
  <si>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</si>
  <si>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</si>
  <si>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</si>
  <si>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</si>
  <si>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</si>
  <si>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</si>
  <si>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</si>
  <si>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</si>
  <si>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</si>
  <si>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</si>
  <si>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</si>
  <si>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</si>
  <si>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</si>
  <si>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</si>
  <si>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</si>
  <si>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</si>
  <si>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</si>
  <si>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</si>
  <si>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</si>
  <si>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</si>
  <si>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</si>
  <si>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</si>
  <si>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</si>
  <si>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</si>
  <si>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</si>
  <si>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</si>
  <si>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</si>
  <si>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</si>
  <si>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</si>
  <si>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</si>
  <si>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</si>
  <si>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</si>
  <si>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</si>
  <si>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</si>
  <si>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</si>
  <si>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</si>
  <si>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</si>
  <si>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</si>
  <si>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</si>
  <si>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</si>
  <si>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</si>
  <si>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</si>
  <si>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</si>
  <si>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</si>
  <si>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</si>
  <si>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</si>
  <si>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</si>
  <si>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</si>
  <si>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</si>
  <si>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</si>
  <si>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</si>
  <si>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</si>
  <si>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</si>
  <si>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</si>
  <si>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</si>
  <si>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</si>
  <si>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</si>
  <si>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</si>
  <si>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</si>
  <si>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</si>
  <si>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</si>
  <si>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</si>
  <si>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</si>
  <si>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</si>
  <si>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</si>
  <si>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</si>
  <si>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</si>
  <si>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</si>
  <si>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</si>
  <si>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</si>
  <si>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</si>
  <si>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</si>
  <si>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</si>
  <si>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</si>
  <si>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</si>
  <si>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</si>
  <si>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</si>
  <si>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</si>
  <si>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</si>
  <si>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</si>
  <si>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</si>
  <si>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</si>
  <si>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</si>
  <si>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</si>
  <si>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</si>
  <si>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</si>
  <si>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</si>
  <si>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</si>
  <si>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</si>
  <si>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</si>
  <si>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</si>
  <si>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</si>
  <si>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</si>
  <si>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</si>
  <si>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</si>
  <si>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</si>
  <si>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</si>
  <si>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</si>
  <si>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</si>
  <si>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</si>
  <si>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</si>
  <si>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</si>
  <si>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</si>
  <si>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</si>
  <si>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</si>
  <si>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</si>
  <si>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</si>
  <si>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</si>
  <si>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</si>
  <si>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</si>
  <si>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</si>
  <si>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</si>
  <si>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</si>
  <si>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</si>
  <si>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</si>
  <si>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</si>
  <si>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</si>
  <si>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</si>
  <si>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</si>
  <si>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</si>
  <si>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</si>
  <si>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</si>
  <si>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</si>
  <si>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</si>
  <si>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</si>
  <si>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</si>
  <si>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</si>
  <si>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</si>
  <si>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</si>
  <si>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</si>
  <si>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</si>
  <si>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</si>
  <si>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</si>
  <si>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</si>
  <si>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</si>
  <si>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</si>
  <si>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</si>
  <si>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</si>
  <si>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</si>
  <si>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</si>
  <si>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</si>
  <si>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</si>
  <si>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</si>
  <si>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</si>
  <si>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</si>
  <si>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</si>
  <si>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</si>
  <si>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</si>
  <si>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</si>
  <si>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</si>
  <si>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</si>
  <si>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</si>
  <si>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</si>
  <si>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</si>
  <si>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</si>
  <si>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</si>
  <si>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</si>
  <si>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</si>
  <si>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</si>
  <si>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</si>
  <si>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</si>
  <si>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</si>
  <si>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</si>
  <si>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</si>
  <si>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</si>
  <si>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</si>
  <si>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</si>
  <si>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</si>
  <si>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</si>
  <si>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</si>
  <si>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</si>
  <si>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</si>
  <si>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</si>
  <si>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</si>
  <si>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</si>
  <si>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</si>
  <si>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</si>
  <si>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</si>
  <si>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</si>
  <si>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</si>
  <si>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</si>
  <si>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</si>
  <si>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</si>
  <si>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</si>
  <si>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</si>
  <si>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</si>
  <si>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</si>
  <si>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</si>
  <si>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</si>
  <si>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</si>
  <si>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</si>
  <si>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</si>
  <si>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</si>
  <si>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</si>
  <si>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</si>
  <si>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</si>
  <si>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</si>
  <si>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</si>
  <si>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</si>
  <si>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</si>
  <si>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</si>
  <si>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</si>
  <si>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</si>
  <si>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</si>
  <si>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</si>
  <si>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</si>
  <si>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</si>
  <si>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</si>
  <si>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</si>
  <si>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</si>
  <si>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</si>
  <si>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</si>
  <si>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</si>
  <si>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</si>
  <si>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</si>
  <si>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</si>
  <si>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</si>
  <si>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</si>
  <si>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</si>
  <si>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</si>
  <si>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</si>
  <si>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</si>
  <si>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</si>
  <si>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</si>
  <si>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</si>
  <si>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</si>
  <si>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</si>
  <si>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</si>
  <si>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</si>
  <si>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</si>
  <si>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</si>
  <si>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</si>
  <si>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</si>
  <si>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</si>
  <si>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</si>
  <si>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</si>
  <si>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</si>
  <si>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</si>
  <si>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</si>
  <si>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</si>
  <si>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</si>
  <si>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</si>
  <si>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</si>
  <si>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</si>
  <si>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</si>
  <si>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</si>
  <si>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</si>
  <si>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</si>
  <si>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</si>
  <si>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</si>
  <si>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</si>
  <si>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</si>
  <si>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</si>
  <si>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</si>
  <si>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</si>
  <si>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</si>
  <si>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</si>
  <si>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</si>
  <si>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</si>
  <si>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</si>
  <si>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</si>
  <si>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</si>
  <si>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</si>
  <si>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</si>
  <si>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</si>
  <si>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</si>
  <si>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</si>
  <si>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</si>
  <si>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</si>
  <si>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</si>
  <si>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</si>
  <si>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</si>
  <si>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</si>
  <si>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</si>
  <si>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</si>
  <si>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</si>
  <si>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</si>
  <si>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</si>
  <si>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</si>
  <si>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</si>
  <si>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</si>
  <si>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</si>
  <si>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</si>
  <si>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</si>
  <si>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</si>
  <si>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</si>
  <si>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</si>
  <si>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</si>
  <si>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</si>
  <si>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</si>
  <si>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</si>
  <si>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</si>
  <si>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</si>
  <si>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</si>
  <si>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</si>
  <si>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</si>
  <si>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</si>
  <si>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</si>
  <si>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</si>
  <si>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</si>
  <si>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</si>
  <si>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</si>
  <si>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</si>
  <si>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</si>
  <si>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</si>
  <si>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</si>
  <si>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</si>
  <si>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</si>
  <si>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</si>
  <si>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</si>
  <si>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</si>
  <si>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</si>
  <si>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</si>
  <si>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</si>
  <si>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</si>
  <si>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</si>
  <si>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</si>
  <si>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</si>
  <si>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</si>
  <si>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</si>
  <si>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</si>
  <si>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</si>
  <si>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</si>
  <si>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</si>
  <si>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</si>
  <si>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</si>
  <si>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</si>
  <si>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</si>
  <si>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</si>
  <si>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</si>
  <si>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</si>
  <si>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</si>
  <si>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</si>
  <si>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</si>
  <si>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</si>
  <si>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</si>
  <si>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</si>
  <si>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</si>
  <si>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</si>
  <si>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</si>
  <si>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</si>
  <si>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</si>
  <si>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</si>
  <si>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</si>
  <si>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</si>
  <si>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</si>
  <si>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</si>
  <si>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</si>
  <si>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</si>
  <si>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</si>
  <si>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</si>
  <si>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</si>
  <si>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</si>
  <si>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</si>
  <si>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</si>
  <si>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</si>
  <si>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</si>
  <si>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</si>
  <si>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</si>
  <si>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</si>
  <si>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</si>
  <si>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</si>
  <si>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</si>
  <si>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</si>
  <si>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</si>
  <si>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</si>
  <si>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</si>
  <si>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</si>
  <si>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</si>
  <si>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</si>
  <si>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</si>
  <si>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</si>
  <si>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</si>
  <si>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</si>
  <si>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</si>
  <si>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</si>
  <si>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</si>
  <si>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</si>
  <si>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</si>
  <si>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</si>
  <si>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</si>
  <si>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</si>
  <si>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</si>
  <si>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</si>
  <si>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</si>
  <si>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</si>
  <si>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</si>
  <si>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</si>
  <si>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</si>
  <si>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</si>
  <si>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</si>
  <si>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</si>
  <si>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</si>
  <si>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</si>
  <si>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</si>
  <si>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</si>
  <si>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</si>
  <si>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</si>
  <si>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</si>
  <si>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</si>
  <si>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</si>
  <si>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</si>
  <si>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</si>
  <si>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</si>
  <si>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</si>
  <si>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</si>
  <si>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</si>
  <si>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</si>
  <si>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</si>
  <si>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</si>
  <si>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</si>
  <si>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</si>
  <si>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</si>
  <si>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</si>
  <si>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</si>
  <si>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</si>
  <si>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</si>
  <si>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</si>
  <si>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</si>
  <si>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</si>
  <si>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</si>
  <si>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</si>
  <si>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</si>
  <si>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</si>
  <si>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</si>
  <si>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</si>
  <si>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</si>
  <si>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</si>
  <si>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</si>
  <si>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</si>
  <si>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</si>
  <si>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</si>
  <si>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</si>
  <si>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</si>
  <si>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</si>
  <si>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</si>
  <si>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</si>
  <si>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</si>
  <si>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</si>
  <si>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</si>
  <si>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</si>
  <si>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</si>
  <si>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</si>
  <si>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</si>
  <si>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</si>
  <si>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</si>
  <si>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</si>
  <si>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</si>
  <si>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</si>
  <si>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</si>
  <si>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</si>
  <si>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</si>
  <si>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</si>
  <si>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</si>
  <si>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</si>
  <si>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</si>
  <si>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</si>
  <si>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</si>
  <si>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</si>
  <si>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</si>
  <si>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</si>
  <si>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</si>
  <si>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</si>
  <si>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</si>
  <si>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</si>
  <si>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</si>
  <si>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</si>
  <si>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</si>
  <si>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</si>
  <si>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</si>
  <si>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</si>
  <si>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</si>
  <si>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</si>
  <si>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</si>
  <si>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</si>
  <si>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</si>
  <si>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</si>
  <si>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</si>
  <si>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</si>
  <si>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</si>
  <si>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</si>
  <si>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</si>
  <si>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</si>
  <si>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</si>
  <si>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</si>
  <si>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</si>
  <si>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</si>
  <si>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</si>
  <si>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</si>
  <si>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</si>
  <si>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</si>
  <si>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</si>
  <si>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</si>
  <si>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</si>
  <si>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</si>
  <si>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</si>
  <si>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</si>
  <si>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</si>
  <si>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</si>
  <si>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</si>
  <si>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</si>
  <si>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</si>
  <si>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</si>
  <si>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</si>
  <si>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</si>
  <si>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</si>
  <si>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</si>
  <si>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</si>
  <si>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</si>
  <si>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</si>
  <si>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</si>
  <si>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</si>
  <si>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</si>
  <si>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</si>
  <si>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</si>
  <si>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</si>
  <si>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</si>
  <si>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</si>
  <si>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</si>
  <si>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</si>
  <si>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</si>
  <si>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</si>
  <si>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</si>
  <si>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</si>
  <si>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</si>
  <si>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</si>
  <si>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</si>
  <si>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</si>
  <si>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</si>
  <si>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</si>
  <si>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</si>
  <si>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</si>
  <si>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</si>
  <si>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</si>
  <si>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</si>
  <si>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</si>
  <si>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</si>
  <si>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</si>
  <si>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</si>
  <si>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</si>
  <si>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</si>
  <si>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</si>
  <si>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</si>
  <si>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</si>
  <si>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</si>
  <si>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</si>
  <si>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</si>
  <si>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</si>
  <si>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</si>
  <si>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</si>
  <si>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</si>
  <si>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</si>
  <si>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</si>
  <si>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</si>
  <si>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</si>
  <si>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</si>
  <si>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</si>
  <si>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</si>
  <si>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</si>
  <si>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</si>
  <si>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</si>
  <si>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</si>
  <si>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</si>
  <si>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</si>
  <si>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</si>
  <si>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</si>
  <si>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</si>
  <si>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</si>
  <si>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</si>
  <si>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</si>
  <si>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</si>
  <si>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</si>
  <si>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</si>
  <si>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</si>
  <si>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</si>
  <si>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</si>
  <si>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</si>
  <si>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</si>
  <si>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</si>
  <si>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</si>
  <si>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</si>
  <si>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</si>
  <si>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</si>
  <si>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</si>
  <si>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</si>
  <si>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</si>
  <si>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</si>
  <si>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</si>
  <si>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</si>
  <si>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</si>
  <si>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</si>
  <si>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</si>
  <si>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</si>
  <si>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</si>
  <si>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</si>
  <si>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</si>
  <si>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</si>
  <si>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</si>
  <si>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</si>
  <si>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</si>
  <si>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</si>
  <si>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</si>
  <si>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</si>
  <si>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</si>
  <si>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</si>
  <si>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</si>
  <si>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</si>
  <si>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</si>
  <si>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</si>
  <si>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</si>
  <si>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</si>
  <si>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</si>
  <si>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</si>
  <si>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</si>
  <si>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</si>
  <si>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</si>
  <si>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</si>
  <si>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</si>
  <si>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</si>
  <si>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</si>
  <si>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</si>
  <si>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</si>
  <si>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</si>
  <si>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</si>
  <si>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</si>
  <si>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</si>
  <si>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</si>
  <si>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</si>
  <si>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</si>
  <si>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</si>
  <si>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</si>
  <si>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</si>
  <si>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</si>
  <si>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</si>
  <si>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</si>
  <si>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</si>
  <si>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</si>
  <si>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</si>
  <si>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</si>
  <si>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</si>
  <si>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</si>
  <si>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</si>
  <si>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</si>
  <si>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</si>
  <si>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</si>
  <si>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</si>
  <si>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</si>
  <si>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</si>
  <si>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</si>
  <si>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</si>
  <si>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</si>
  <si>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</si>
  <si>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</si>
  <si>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</si>
  <si>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</si>
  <si>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</si>
  <si>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</si>
  <si>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</si>
  <si>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</si>
  <si>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</si>
  <si>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</si>
  <si>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</si>
  <si>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</si>
  <si>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</si>
  <si>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</si>
  <si>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</si>
  <si>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</si>
  <si>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</si>
  <si>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</si>
  <si>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</si>
  <si>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</si>
  <si>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</si>
  <si>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</si>
  <si>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</si>
  <si>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</si>
  <si>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</si>
  <si>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</si>
  <si>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</si>
  <si>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</si>
  <si>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</si>
  <si>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</si>
  <si>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</si>
  <si>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</si>
  <si>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</si>
  <si>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</si>
  <si>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</si>
  <si>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</si>
  <si>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</si>
  <si>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</si>
  <si>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</si>
  <si>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</si>
  <si>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</si>
  <si>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</si>
  <si>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</si>
  <si>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</si>
  <si>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</si>
  <si>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</si>
  <si>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</si>
  <si>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</si>
  <si>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</si>
  <si>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</si>
  <si>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</si>
  <si>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</si>
  <si>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</si>
  <si>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</si>
  <si>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</si>
  <si>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</si>
  <si>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</si>
  <si>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</si>
  <si>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</si>
  <si>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</si>
  <si>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</si>
  <si>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</si>
  <si>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</si>
  <si>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</si>
  <si>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</si>
  <si>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</si>
  <si>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</si>
  <si>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</si>
  <si>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</si>
  <si>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</si>
  <si>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</si>
  <si>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</si>
  <si>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</si>
  <si>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</si>
  <si>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</si>
  <si>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</si>
  <si>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</si>
  <si>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</si>
  <si>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</si>
  <si>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</si>
  <si>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</si>
  <si>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</si>
  <si>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</si>
  <si>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</si>
  <si>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</si>
  <si>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</si>
  <si>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</si>
  <si>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</si>
  <si>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</si>
  <si>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</si>
  <si>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</si>
  <si>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</si>
  <si>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</si>
  <si>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</si>
  <si>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</si>
  <si>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</si>
  <si>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</si>
  <si>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</si>
  <si>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</si>
  <si>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</si>
  <si>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</si>
  <si>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</si>
  <si>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</si>
  <si>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</si>
  <si>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</si>
  <si>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</si>
  <si>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</si>
  <si>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</si>
  <si>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</si>
  <si>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</si>
  <si>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</si>
  <si>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</si>
  <si>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</si>
  <si>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</si>
  <si>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</si>
  <si>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</si>
  <si>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</si>
  <si>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</si>
  <si>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</si>
  <si>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</si>
  <si>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</si>
  <si>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</si>
  <si>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</si>
  <si>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</si>
  <si>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</si>
  <si>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</si>
  <si>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</si>
  <si>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</si>
  <si>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</si>
  <si>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</si>
  <si>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</si>
  <si>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</si>
  <si>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</si>
  <si>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</si>
  <si>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</si>
  <si>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</si>
  <si>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</si>
  <si>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</si>
  <si>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</si>
  <si>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</si>
  <si>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</si>
  <si>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</si>
  <si>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</si>
  <si>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</si>
  <si>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</si>
  <si>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</si>
  <si>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</si>
  <si>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</si>
  <si>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</si>
  <si>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</si>
  <si>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</si>
  <si>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</si>
  <si>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</si>
  <si>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</si>
  <si>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</si>
  <si>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</si>
  <si>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</si>
  <si>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</si>
  <si>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</si>
  <si>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</si>
  <si>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</si>
  <si>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</si>
  <si>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</si>
  <si>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</si>
  <si>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</si>
  <si>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</si>
  <si>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</si>
  <si>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</si>
  <si>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</si>
  <si>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</si>
  <si>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</si>
  <si>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</si>
  <si>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</si>
  <si>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</si>
  <si>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</si>
  <si>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</si>
  <si>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</si>
  <si>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</si>
  <si>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</si>
  <si>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</si>
  <si>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</si>
  <si>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</si>
  <si>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</si>
  <si>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</si>
  <si>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</si>
  <si>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</si>
  <si>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</si>
  <si>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</si>
  <si>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</si>
  <si>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</si>
  <si>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</si>
  <si>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</si>
  <si>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</si>
  <si>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</si>
  <si>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</si>
  <si>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</si>
  <si>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</si>
  <si>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</si>
  <si>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</si>
  <si>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</si>
  <si>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</si>
  <si>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</si>
  <si>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</si>
  <si>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</si>
  <si>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</si>
  <si>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</si>
  <si>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</si>
  <si>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</si>
  <si>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</si>
  <si>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</si>
  <si>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</si>
  <si>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</si>
  <si>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</si>
  <si>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</si>
  <si>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</si>
  <si>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</si>
  <si>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</si>
  <si>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</si>
  <si>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</si>
  <si>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</si>
  <si>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</si>
  <si>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</si>
  <si>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</si>
  <si>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</si>
  <si>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</si>
  <si>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</si>
  <si>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</si>
  <si>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</si>
  <si>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</si>
  <si>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</si>
  <si>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</si>
  <si>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</si>
  <si>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</si>
  <si>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</si>
  <si>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</si>
  <si>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</si>
  <si>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</si>
  <si>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</si>
  <si>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</si>
  <si>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</si>
  <si>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</si>
  <si>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</si>
  <si>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</si>
  <si>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</si>
  <si>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</si>
  <si>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</si>
  <si>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</si>
  <si>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</si>
  <si>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</si>
  <si>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</si>
  <si>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</si>
  <si>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</si>
  <si>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</si>
  <si>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</si>
  <si>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</si>
  <si>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</si>
  <si>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</si>
  <si>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</si>
  <si>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</si>
  <si>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</si>
  <si>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</si>
  <si>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</si>
  <si>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</si>
  <si>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</si>
  <si>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</si>
  <si>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</si>
  <si>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</si>
  <si>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</si>
  <si>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</si>
  <si>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</si>
  <si>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</si>
  <si>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</si>
  <si>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</si>
  <si>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</si>
  <si>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</si>
  <si>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</si>
  <si>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</si>
  <si>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</si>
  <si>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</si>
  <si>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</si>
  <si>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</si>
  <si>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</si>
  <si>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</si>
  <si>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</si>
  <si>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</si>
  <si>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</si>
  <si>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</si>
  <si>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</si>
  <si>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</si>
  <si>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</si>
  <si>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</si>
  <si>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</si>
  <si>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</si>
  <si>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</si>
  <si>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</si>
  <si>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</si>
  <si>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</si>
  <si>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</si>
  <si>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</si>
  <si>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</si>
  <si>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</si>
  <si>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</si>
  <si>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</si>
  <si>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</si>
  <si>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</si>
  <si>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</si>
  <si>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</si>
  <si>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</si>
  <si>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</si>
  <si>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</si>
  <si>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</si>
  <si>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</si>
  <si>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</si>
  <si>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</si>
  <si>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</si>
  <si>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</si>
  <si>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</si>
  <si>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</si>
  <si>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</si>
  <si>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</si>
  <si>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</si>
  <si>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</si>
  <si>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</si>
  <si>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</si>
  <si>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</si>
  <si>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</si>
  <si>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</si>
  <si>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</si>
  <si>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</si>
  <si>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</si>
  <si>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</si>
  <si>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</si>
  <si>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</si>
  <si>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</si>
  <si>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</si>
  <si>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</si>
  <si>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</si>
  <si>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</si>
  <si>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</si>
  <si>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</si>
  <si>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</si>
  <si>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</si>
  <si>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</si>
  <si>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</si>
  <si>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</si>
  <si>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</si>
  <si>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</si>
  <si>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</si>
  <si>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</si>
  <si>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</si>
  <si>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</si>
  <si>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</si>
  <si>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</si>
  <si>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</si>
  <si>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</si>
  <si>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</si>
  <si>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</si>
  <si>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</si>
  <si>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</si>
  <si>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</si>
  <si>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</si>
  <si>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</si>
  <si>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</si>
  <si>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</si>
  <si>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</si>
  <si>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</si>
  <si>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</si>
  <si>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</si>
  <si>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</si>
  <si>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</si>
  <si>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</si>
  <si>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</si>
  <si>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</si>
  <si>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</si>
  <si>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</si>
  <si>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</si>
  <si>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</si>
  <si>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</si>
  <si>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</si>
  <si>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</si>
  <si>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</si>
  <si>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</si>
  <si>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</si>
  <si>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</si>
  <si>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</si>
  <si>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</si>
  <si>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</si>
  <si>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</si>
  <si>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</si>
  <si>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</si>
  <si>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</si>
  <si>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</si>
  <si>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</si>
  <si>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</si>
  <si>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</si>
  <si>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</si>
  <si>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</si>
  <si>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</si>
  <si>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</si>
  <si>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</si>
  <si>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</si>
  <si>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</si>
  <si>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</si>
  <si>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</si>
  <si>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</si>
  <si>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</si>
  <si>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</si>
  <si>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</si>
  <si>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</si>
  <si>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</si>
  <si>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</si>
  <si>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</si>
  <si>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</si>
  <si>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</si>
  <si>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</si>
  <si>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</si>
  <si>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</si>
  <si>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</si>
  <si>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</si>
  <si>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</si>
  <si>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</si>
  <si>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</si>
  <si>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</si>
  <si>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</si>
  <si>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</si>
  <si>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</si>
  <si>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</si>
  <si>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</si>
  <si>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</si>
  <si>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</si>
  <si>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</si>
  <si>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</si>
  <si>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</si>
  <si>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</si>
  <si>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</si>
  <si>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</si>
  <si>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</si>
  <si>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</si>
  <si>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</si>
  <si>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</si>
  <si>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</si>
  <si>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</si>
  <si>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</si>
  <si>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</si>
  <si>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</si>
  <si>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</si>
  <si>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</si>
  <si>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</si>
  <si>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</si>
  <si>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</si>
  <si>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</si>
  <si>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</si>
  <si>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</si>
  <si>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</si>
  <si>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</si>
  <si>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</si>
  <si>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</si>
  <si>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</si>
  <si>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</si>
  <si>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</si>
  <si>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</si>
  <si>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</si>
  <si>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</si>
  <si>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</si>
  <si>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</si>
  <si>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</si>
  <si>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</si>
  <si>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</si>
  <si>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</si>
  <si>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</si>
  <si>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</si>
  <si>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</si>
  <si>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</si>
  <si>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</si>
  <si>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</si>
  <si>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</si>
  <si>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</si>
  <si>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</si>
  <si>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</si>
  <si>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</si>
  <si>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</si>
  <si>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</si>
  <si>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</si>
  <si>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</si>
  <si>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</si>
  <si>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</si>
  <si>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</si>
  <si>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</si>
  <si>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</si>
  <si>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</si>
  <si>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</si>
  <si>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</si>
  <si>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</si>
  <si>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</si>
  <si>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</si>
  <si>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</si>
  <si>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</si>
  <si>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</si>
  <si>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</si>
  <si>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</si>
  <si>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</si>
  <si>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</si>
  <si>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</si>
  <si>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</si>
  <si>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</si>
  <si>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</si>
  <si>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</si>
  <si>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</si>
  <si>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</si>
  <si>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</si>
  <si>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</si>
  <si>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</si>
  <si>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</si>
  <si>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</si>
  <si>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</si>
  <si>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</si>
  <si>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</si>
  <si>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</si>
  <si>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</si>
  <si>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</si>
  <si>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</si>
  <si>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</si>
  <si>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</si>
  <si>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</si>
  <si>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</si>
  <si>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</si>
  <si>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</si>
  <si>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</si>
  <si>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</si>
  <si>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</si>
  <si>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</si>
  <si>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</si>
  <si>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</si>
  <si>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</si>
  <si>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</si>
  <si>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</si>
  <si>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</si>
  <si>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</si>
  <si>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</si>
  <si>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</si>
  <si>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</si>
  <si>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</si>
  <si>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</si>
  <si>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</si>
  <si>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</si>
  <si>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</si>
  <si>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</si>
  <si>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</si>
  <si>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</si>
  <si>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</si>
  <si>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</si>
  <si>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</si>
  <si>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</si>
  <si>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</si>
  <si>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</si>
  <si>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</si>
  <si>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</si>
  <si>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</si>
  <si>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</si>
  <si>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</si>
  <si>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</si>
  <si>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</si>
  <si>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</si>
  <si>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</si>
  <si>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</si>
  <si>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</si>
  <si>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</si>
  <si>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</si>
  <si>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</si>
  <si>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</si>
  <si>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</si>
  <si>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</si>
  <si>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</si>
  <si>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</si>
  <si>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</si>
  <si>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</si>
  <si>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</si>
  <si>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</si>
  <si>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</si>
  <si>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</si>
  <si>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</si>
  <si>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</si>
  <si>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</si>
  <si>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</si>
  <si>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</si>
  <si>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</si>
  <si>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</si>
  <si>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</si>
  <si>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</si>
  <si>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</si>
  <si>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</si>
  <si>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</si>
  <si>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</si>
  <si>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</si>
  <si>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</si>
  <si>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</si>
  <si>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</si>
  <si>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</si>
  <si>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</si>
  <si>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</si>
  <si>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</si>
  <si>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</si>
  <si>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</si>
  <si>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</si>
  <si>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</si>
  <si>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</si>
  <si>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</si>
  <si>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</si>
  <si>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</si>
  <si>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</si>
  <si>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</si>
  <si>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</si>
  <si>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</si>
  <si>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</si>
  <si>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</si>
  <si>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</si>
  <si>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</si>
  <si>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</si>
  <si>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</si>
  <si>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</si>
  <si>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</si>
  <si>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</si>
  <si>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</si>
  <si>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</si>
  <si>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</si>
  <si>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</si>
  <si>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</si>
  <si>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</si>
  <si>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</si>
  <si>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</si>
  <si>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</si>
  <si>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</si>
  <si>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</si>
  <si>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</si>
  <si>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</si>
  <si>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</si>
  <si>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</si>
  <si>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</si>
  <si>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</si>
  <si>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</si>
  <si>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</si>
  <si>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</si>
  <si>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</si>
  <si>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</si>
  <si>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</si>
  <si>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</si>
  <si>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</si>
  <si>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</si>
  <si>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</si>
  <si>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</si>
  <si>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</si>
  <si>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</si>
  <si>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</si>
  <si>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</si>
  <si>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</si>
  <si>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</si>
  <si>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</si>
  <si>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</si>
  <si>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</si>
  <si>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</si>
  <si>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</si>
  <si>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</si>
  <si>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</si>
  <si>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</si>
  <si>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</si>
  <si>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</si>
  <si>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</si>
  <si>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</si>
  <si>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</si>
  <si>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</si>
  <si>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</si>
  <si>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</si>
  <si>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</si>
  <si>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</si>
  <si>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</si>
  <si>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</si>
  <si>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</si>
  <si>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</si>
  <si>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</si>
  <si>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</si>
  <si>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</si>
  <si>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</si>
  <si>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</si>
  <si>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</si>
  <si>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</si>
  <si>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</si>
  <si>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</si>
  <si>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</si>
  <si>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</si>
  <si>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</si>
  <si>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</si>
  <si>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</si>
  <si>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</si>
  <si>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</si>
  <si>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</si>
  <si>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</si>
  <si>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</si>
  <si>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</si>
  <si>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</si>
  <si>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</si>
  <si>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</si>
  <si>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</si>
  <si>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</si>
  <si>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</si>
  <si>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</si>
  <si>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</si>
  <si>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</si>
  <si>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</si>
  <si>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</si>
  <si>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</si>
  <si>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</si>
  <si>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</si>
  <si>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</si>
  <si>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</si>
  <si>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</si>
  <si>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</si>
  <si>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</si>
  <si>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</si>
  <si>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</si>
  <si>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</si>
  <si>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</si>
  <si>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</si>
  <si>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</si>
  <si>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</si>
  <si>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</si>
  <si>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</si>
  <si>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</si>
  <si>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</si>
  <si>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</si>
  <si>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</si>
  <si>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</si>
  <si>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</si>
  <si>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</si>
  <si>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</si>
  <si>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</si>
  <si>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</si>
  <si>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</si>
  <si>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</si>
  <si>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</si>
  <si>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</si>
  <si>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</si>
  <si>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</si>
  <si>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</si>
  <si>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</si>
  <si>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</si>
  <si>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</si>
  <si>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</si>
  <si>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</si>
  <si>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</si>
  <si>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</si>
  <si>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</si>
  <si>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</si>
  <si>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</si>
  <si>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</si>
  <si>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</si>
  <si>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</si>
  <si>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</si>
  <si>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</si>
  <si>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</si>
  <si>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</si>
  <si>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</si>
  <si>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</si>
  <si>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</si>
  <si>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</si>
  <si>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</si>
  <si>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</si>
  <si>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</si>
  <si>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</si>
  <si>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</si>
  <si>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</si>
  <si>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</si>
  <si>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</si>
  <si>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</si>
  <si>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</si>
  <si>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</si>
  <si>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</si>
  <si>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</si>
  <si>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</si>
  <si>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</si>
  <si>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</si>
  <si>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</si>
  <si>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</si>
  <si>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</si>
  <si>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</si>
  <si>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</si>
  <si>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</si>
  <si>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</si>
  <si>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</si>
  <si>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</si>
  <si>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</si>
  <si>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</si>
  <si>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</si>
  <si>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</si>
  <si>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</si>
  <si>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</si>
  <si>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</si>
  <si>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</si>
  <si>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</si>
  <si>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</si>
  <si>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</si>
  <si>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</si>
  <si>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</si>
  <si>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</si>
  <si>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</si>
  <si>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</si>
  <si>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</si>
  <si>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</si>
  <si>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</si>
  <si>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</si>
  <si>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</si>
  <si>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</si>
  <si>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</si>
  <si>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</si>
  <si>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</si>
  <si>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</si>
  <si>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</si>
  <si>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</si>
  <si>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</si>
  <si>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</si>
  <si>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</si>
  <si>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</si>
  <si>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</si>
  <si>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</si>
  <si>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</si>
  <si>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</si>
  <si>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</si>
  <si>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</si>
  <si>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</si>
  <si>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</si>
  <si>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</si>
  <si>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</si>
  <si>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</si>
  <si>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</si>
  <si>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</si>
  <si>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</si>
  <si>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</si>
  <si>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</si>
  <si>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</si>
  <si>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</si>
  <si>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</si>
  <si>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</si>
  <si>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</si>
  <si>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</si>
  <si>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</si>
  <si>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</si>
  <si>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</si>
  <si>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</si>
  <si>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</si>
  <si>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</si>
  <si>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</si>
  <si>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</si>
  <si>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</si>
  <si>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</si>
  <si>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</si>
  <si>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</si>
  <si>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</si>
  <si>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</si>
  <si>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</si>
  <si>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</si>
  <si>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</si>
  <si>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</si>
  <si>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</si>
  <si>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</si>
  <si>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</si>
  <si>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</si>
  <si>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</si>
  <si>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</si>
  <si>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</si>
  <si>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</si>
  <si>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</si>
  <si>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</si>
  <si>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</si>
  <si>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</si>
  <si>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</si>
  <si>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</si>
  <si>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</si>
  <si>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</si>
  <si>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</si>
  <si>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</si>
  <si>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</si>
  <si>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</si>
  <si>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</si>
  <si>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</si>
  <si>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</si>
  <si>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</si>
  <si>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</si>
  <si>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</si>
  <si>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</si>
  <si>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</si>
  <si>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</si>
  <si>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</si>
  <si>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</si>
  <si>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</si>
  <si>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</si>
  <si>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</si>
  <si>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</si>
  <si>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</si>
  <si>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</si>
  <si>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</si>
  <si>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</si>
  <si>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</si>
  <si>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</si>
  <si>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</si>
  <si>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</si>
  <si>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</si>
  <si>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</si>
  <si>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</si>
  <si>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</si>
  <si>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</si>
  <si>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</si>
  <si>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</si>
  <si>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</si>
  <si>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</si>
  <si>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</si>
  <si>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</si>
  <si>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</si>
  <si>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</si>
  <si>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</si>
  <si>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</si>
  <si>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</si>
  <si>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</si>
  <si>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</si>
  <si>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</si>
  <si>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</si>
  <si>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</si>
  <si>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</si>
  <si>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</si>
  <si>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</si>
  <si>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</si>
  <si>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</si>
  <si>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</si>
  <si>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</si>
  <si>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</si>
  <si>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</si>
  <si>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</si>
  <si>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</si>
  <si>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</si>
  <si>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</si>
  <si>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</si>
  <si>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</si>
  <si>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</si>
  <si>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</si>
  <si>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</si>
  <si>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</si>
  <si>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</si>
  <si>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</si>
  <si>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</si>
  <si>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</si>
  <si>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</si>
  <si>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</si>
  <si>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</si>
  <si>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</si>
  <si>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</si>
  <si>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</si>
  <si>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</si>
  <si>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</si>
  <si>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</si>
  <si>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</si>
  <si>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</si>
  <si>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</si>
  <si>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</si>
  <si>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</si>
  <si>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</si>
  <si>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</si>
  <si>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</si>
  <si>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</si>
  <si>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</si>
  <si>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</si>
  <si>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</si>
  <si>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</si>
  <si>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</si>
  <si>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</si>
  <si>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</si>
  <si>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</si>
  <si>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</si>
  <si>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</si>
  <si>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</si>
  <si>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</si>
  <si>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</si>
  <si>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</si>
  <si>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</si>
  <si>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</si>
  <si>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</si>
  <si>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</si>
  <si>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</si>
  <si>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</si>
  <si>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</si>
  <si>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</si>
  <si>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</si>
  <si>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</si>
  <si>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</si>
  <si>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</si>
  <si>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</si>
  <si>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</si>
  <si>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</si>
  <si>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</si>
  <si>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</si>
  <si>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</si>
  <si>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</si>
  <si>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</si>
  <si>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</si>
  <si>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</si>
  <si>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</si>
  <si>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</si>
  <si>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</si>
  <si>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</si>
  <si>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</si>
  <si>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</si>
  <si>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</si>
  <si>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</si>
  <si>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</si>
  <si>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</si>
  <si>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</si>
  <si>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</si>
  <si>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</si>
  <si>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</si>
  <si>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</si>
  <si>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</si>
  <si>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</si>
  <si>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</si>
  <si>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</si>
  <si>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</si>
  <si>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</si>
  <si>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</si>
  <si>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</si>
  <si>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</si>
  <si>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</si>
  <si>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</si>
  <si>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</si>
  <si>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</si>
  <si>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</si>
  <si>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</si>
  <si>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</si>
  <si>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</si>
  <si>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</si>
  <si>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</si>
  <si>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</si>
  <si>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</si>
  <si>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</si>
  <si>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</si>
  <si>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</si>
  <si>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</si>
  <si>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</si>
  <si>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</si>
  <si>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</si>
  <si>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</si>
  <si>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</si>
  <si>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</si>
  <si>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</si>
  <si>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</si>
  <si>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</si>
  <si>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</si>
  <si>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</si>
  <si>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</si>
  <si>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</si>
  <si>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</si>
  <si>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</si>
  <si>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</si>
  <si>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</si>
  <si>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</si>
  <si>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</si>
  <si>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</si>
  <si>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</si>
  <si>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</si>
  <si>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</si>
  <si>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</si>
  <si>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</si>
  <si>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</si>
  <si>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</si>
  <si>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</si>
  <si>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</si>
  <si>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</si>
  <si>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</si>
  <si>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</si>
  <si>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</si>
  <si>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</si>
  <si>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</si>
  <si>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</si>
  <si>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</si>
  <si>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</si>
  <si>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</si>
  <si>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</si>
  <si>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</si>
  <si>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</si>
  <si>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</si>
  <si>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</si>
  <si>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</si>
  <si>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</si>
  <si>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</si>
  <si>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</si>
  <si>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</si>
  <si>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</si>
  <si>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</si>
  <si>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</si>
  <si>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</si>
  <si>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</si>
  <si>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</si>
  <si>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</si>
  <si>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</si>
  <si>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</si>
  <si>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</si>
  <si>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</si>
  <si>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</si>
  <si>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</si>
  <si>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</si>
  <si>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</si>
  <si>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</si>
  <si>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</si>
  <si>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</si>
  <si>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</si>
  <si>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</si>
  <si>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</si>
  <si>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</si>
  <si>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</si>
  <si>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</si>
  <si>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</si>
  <si>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</si>
  <si>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</si>
  <si>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</si>
  <si>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</si>
  <si>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</si>
  <si>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</si>
  <si>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</si>
  <si>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</si>
  <si>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</si>
  <si>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</si>
  <si>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</si>
  <si>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</si>
  <si>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</si>
  <si>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</si>
  <si>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</si>
  <si>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</si>
  <si>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</si>
  <si>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</si>
  <si>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</si>
  <si>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</si>
  <si>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</si>
  <si>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</si>
  <si>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</si>
  <si>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</si>
  <si>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</si>
  <si>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</si>
  <si>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</si>
  <si>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</si>
  <si>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</si>
  <si>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</si>
  <si>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</si>
  <si>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</si>
  <si>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</si>
  <si>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</si>
  <si>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</si>
  <si>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</si>
  <si>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</si>
  <si>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</si>
  <si>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</si>
  <si>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</si>
  <si>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</si>
  <si>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</si>
  <si>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</si>
  <si>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</si>
  <si>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</si>
  <si>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</si>
  <si>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</si>
  <si>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</si>
  <si>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</si>
  <si>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</si>
  <si>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</si>
  <si>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</si>
  <si>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</si>
  <si>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</si>
  <si>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</si>
  <si>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</si>
  <si>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</si>
  <si>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</si>
  <si>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</si>
  <si>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</si>
  <si>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</si>
  <si>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</si>
  <si>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</si>
  <si>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</si>
  <si>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</si>
  <si>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</si>
  <si>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</si>
  <si>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</si>
  <si>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</si>
  <si>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</si>
  <si>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</si>
  <si>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</si>
  <si>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</si>
  <si>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</si>
  <si>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</si>
  <si>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</si>
  <si>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</si>
  <si>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</si>
  <si>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</si>
  <si>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</si>
  <si>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</si>
  <si>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</si>
  <si>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</si>
  <si>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</si>
  <si>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</si>
  <si>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</si>
  <si>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</si>
  <si>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</si>
  <si>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</si>
  <si>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</si>
  <si>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</si>
  <si>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</si>
  <si>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</si>
  <si>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</si>
  <si>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</si>
  <si>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</si>
  <si>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</si>
  <si>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</si>
  <si>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</si>
  <si>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</si>
  <si>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</si>
  <si>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</si>
  <si>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</si>
  <si>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</si>
  <si>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</si>
  <si>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</si>
  <si>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</si>
  <si>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</si>
  <si>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</si>
  <si>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</si>
  <si>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</si>
  <si>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</si>
  <si>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</si>
  <si>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</si>
  <si>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</si>
  <si>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</si>
  <si>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</si>
  <si>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</si>
  <si>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</si>
  <si>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</si>
  <si>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</si>
  <si>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</si>
  <si>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</si>
  <si>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</si>
  <si>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</si>
  <si>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</si>
  <si>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</si>
  <si>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</si>
  <si>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</si>
  <si>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</si>
  <si>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</si>
  <si>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</si>
  <si>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</si>
  <si>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</si>
  <si>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</si>
  <si>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</si>
  <si>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</si>
  <si>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</si>
  <si>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</si>
  <si>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</si>
  <si>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</si>
  <si>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</si>
  <si>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</si>
  <si>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</si>
  <si>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</si>
  <si>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</si>
  <si>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</si>
  <si>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</si>
  <si>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</si>
  <si>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</si>
  <si>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</si>
  <si>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</si>
  <si>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</si>
  <si>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</si>
  <si>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</si>
  <si>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</si>
  <si>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</si>
  <si>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</si>
  <si>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</si>
  <si>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</si>
  <si>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</si>
  <si>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</si>
  <si>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</si>
  <si>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</si>
  <si>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</si>
  <si>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</si>
  <si>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</si>
  <si>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</si>
  <si>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</si>
  <si>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</si>
  <si>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</si>
  <si>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</si>
  <si>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</si>
  <si>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</si>
  <si>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</si>
  <si>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</si>
  <si>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</si>
  <si>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</si>
  <si>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</si>
  <si>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</si>
  <si>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</si>
  <si>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</si>
  <si>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</si>
  <si>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</si>
  <si>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</si>
  <si>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</si>
  <si>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</si>
  <si>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</si>
  <si>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</si>
  <si>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</si>
  <si>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</si>
  <si>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</si>
  <si>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</si>
  <si>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</si>
  <si>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</si>
  <si>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</si>
  <si>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</si>
  <si>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</si>
  <si>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</si>
  <si>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</si>
  <si>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</si>
  <si>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</si>
  <si>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</si>
  <si>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</si>
  <si>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</si>
  <si>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</si>
  <si>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</si>
  <si>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</si>
  <si>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</si>
  <si>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</si>
  <si>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</si>
  <si>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</si>
  <si>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</si>
  <si>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</si>
  <si>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</si>
  <si>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</si>
  <si>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</si>
  <si>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</si>
  <si>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</si>
  <si>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</si>
  <si>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</si>
  <si>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</si>
  <si>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</si>
  <si>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</si>
  <si>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</si>
  <si>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</si>
  <si>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</si>
  <si>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</si>
  <si>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</si>
  <si>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</si>
  <si>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</si>
  <si>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</si>
  <si>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</si>
  <si>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</si>
  <si>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</si>
  <si>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</si>
  <si>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</si>
  <si>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</si>
  <si>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</si>
  <si>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</si>
  <si>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</si>
  <si>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</si>
  <si>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</si>
  <si>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</si>
  <si>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</si>
  <si>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</si>
  <si>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</si>
  <si>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</si>
  <si>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</si>
  <si>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</si>
  <si>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</si>
  <si>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</si>
  <si>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</si>
  <si>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</si>
  <si>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</si>
  <si>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</si>
  <si>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</si>
  <si>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</si>
  <si>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</si>
  <si>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</si>
  <si>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</si>
  <si>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</si>
  <si>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</si>
  <si>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</si>
  <si>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</si>
  <si>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</si>
  <si>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</si>
  <si>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</si>
  <si>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</si>
  <si>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</si>
  <si>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</si>
  <si>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</si>
  <si>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</si>
  <si>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</si>
  <si>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</si>
  <si>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</si>
  <si>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</si>
  <si>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</si>
  <si>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</si>
  <si>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</si>
  <si>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</si>
  <si>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</si>
  <si>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</si>
  <si>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</si>
  <si>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</si>
  <si>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</si>
  <si>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</si>
  <si>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</si>
  <si>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</si>
  <si>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</si>
  <si>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</si>
  <si>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</si>
  <si>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</si>
  <si>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</si>
  <si>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</si>
  <si>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</si>
  <si>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</si>
  <si>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</si>
  <si>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</si>
  <si>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</si>
  <si>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</si>
  <si>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</si>
  <si>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</si>
  <si>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</si>
  <si>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</si>
  <si>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</si>
  <si>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</si>
  <si>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</si>
  <si>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</si>
  <si>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</si>
  <si>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</si>
  <si>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</si>
  <si>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</si>
  <si>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</si>
  <si>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</si>
  <si>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</si>
  <si>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</si>
  <si>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</si>
  <si>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</si>
  <si>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</si>
  <si>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</si>
  <si>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</si>
  <si>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</si>
  <si>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</si>
  <si>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</si>
  <si>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</si>
  <si>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</si>
  <si>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</si>
  <si>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</si>
  <si>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</si>
  <si>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</si>
  <si>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</si>
  <si>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</si>
  <si>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</si>
  <si>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</si>
  <si>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</si>
  <si>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</si>
  <si>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</si>
  <si>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</si>
  <si>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</si>
  <si>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</si>
  <si>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</si>
  <si>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</si>
  <si>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</si>
  <si>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</si>
  <si>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</si>
  <si>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</si>
  <si>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</si>
  <si>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</si>
  <si>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</si>
  <si>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</si>
  <si>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</si>
  <si>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</si>
  <si>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</si>
  <si>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</si>
  <si>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</si>
  <si>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</si>
  <si>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</si>
  <si>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</si>
  <si>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</si>
  <si>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</si>
  <si>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</si>
  <si>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</si>
  <si>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</si>
  <si>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</si>
  <si>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</si>
  <si>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</si>
  <si>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</si>
  <si>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</si>
  <si>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</si>
  <si>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</si>
  <si>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</si>
  <si>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</si>
  <si>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</si>
  <si>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</si>
  <si>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</si>
  <si>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</si>
  <si>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</si>
  <si>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</si>
  <si>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</si>
  <si>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</si>
  <si>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</si>
  <si>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</si>
  <si>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</si>
  <si>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</si>
  <si>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</si>
  <si>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</si>
  <si>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</si>
  <si>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</si>
  <si>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</si>
  <si>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</si>
  <si>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</si>
  <si>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</si>
  <si>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</si>
  <si>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</si>
  <si>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</si>
  <si>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</si>
  <si>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</si>
  <si>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</si>
  <si>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</si>
  <si>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</si>
  <si>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</si>
  <si>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</si>
  <si>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</si>
  <si>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</si>
  <si>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</si>
  <si>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</si>
  <si>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</si>
  <si>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</si>
  <si>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</si>
  <si>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</si>
  <si>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</si>
  <si>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</si>
  <si>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</si>
  <si>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</si>
  <si>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</si>
  <si>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</si>
  <si>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</si>
  <si>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</si>
  <si>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</si>
  <si>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</si>
  <si>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</si>
  <si>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</si>
  <si>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</si>
  <si>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</si>
  <si>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</si>
  <si>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</si>
  <si>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</si>
  <si>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</si>
  <si>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</si>
  <si>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</si>
  <si>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</si>
  <si>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</si>
  <si>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</si>
  <si>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</si>
  <si>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</si>
  <si>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</si>
  <si>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</si>
  <si>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</si>
  <si>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</si>
  <si>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</si>
  <si>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</si>
  <si>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</si>
  <si>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</si>
  <si>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</si>
  <si>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</si>
  <si>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</si>
  <si>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</si>
  <si>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</si>
  <si>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</si>
  <si>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</si>
  <si>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</si>
  <si>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</si>
  <si>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</si>
  <si>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</si>
  <si>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</si>
  <si>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</si>
  <si>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</si>
  <si>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</si>
  <si>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</si>
  <si>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</si>
  <si>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</si>
  <si>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</si>
  <si>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</si>
  <si>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</si>
  <si>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</si>
  <si>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</si>
  <si>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</si>
  <si>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</si>
  <si>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</si>
  <si>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</si>
  <si>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</si>
  <si>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</si>
  <si>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</si>
  <si>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</si>
  <si>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</si>
  <si>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</si>
  <si>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</si>
  <si>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</si>
  <si>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</si>
  <si>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</si>
  <si>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</si>
  <si>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</si>
  <si>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</si>
  <si>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</si>
  <si>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</si>
  <si>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</si>
  <si>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</si>
  <si>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</si>
  <si>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</si>
  <si>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</si>
  <si>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</si>
  <si>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</si>
  <si>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</si>
  <si>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</si>
  <si>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</si>
  <si>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</si>
  <si>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</si>
  <si>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</si>
  <si>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</si>
  <si>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</si>
  <si>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</si>
  <si>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</si>
  <si>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</si>
  <si>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</si>
  <si>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</si>
  <si>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</si>
  <si>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</si>
  <si>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</si>
  <si>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</si>
  <si>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</si>
  <si>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</si>
  <si>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</si>
  <si>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</si>
  <si>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</si>
  <si>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</si>
  <si>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</si>
  <si>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</si>
  <si>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</si>
  <si>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</si>
  <si>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</si>
  <si>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</si>
  <si>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</si>
  <si>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</si>
  <si>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</si>
  <si>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</si>
  <si>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</si>
  <si>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</si>
  <si>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</si>
  <si>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</si>
  <si>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</si>
  <si>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</si>
  <si>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</si>
  <si>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</si>
  <si>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</si>
  <si>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</si>
  <si>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</si>
  <si>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</si>
  <si>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</si>
  <si>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</si>
  <si>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</si>
  <si>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</si>
  <si>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</si>
  <si>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</si>
  <si>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</si>
  <si>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</si>
  <si>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</si>
  <si>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</si>
  <si>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</si>
  <si>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</si>
  <si>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</si>
  <si>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</si>
  <si>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</si>
  <si>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</si>
  <si>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</si>
  <si>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</si>
  <si>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</si>
  <si>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</si>
  <si>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</si>
  <si>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</si>
  <si>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</si>
  <si>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</si>
  <si>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</si>
  <si>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</si>
  <si>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</si>
  <si>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</si>
  <si>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</si>
  <si>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</si>
  <si>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</si>
  <si>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</si>
  <si>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</si>
  <si>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</si>
  <si>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</si>
  <si>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</si>
  <si>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</si>
  <si>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</si>
  <si>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</si>
  <si>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</si>
  <si>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</si>
  <si>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</si>
  <si>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</si>
  <si>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</si>
  <si>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</si>
  <si>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</si>
  <si>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</si>
  <si>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</si>
  <si>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</si>
  <si>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</si>
  <si>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</si>
  <si>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</si>
  <si>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</si>
  <si>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</si>
  <si>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</si>
  <si>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</si>
  <si>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</si>
  <si>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</si>
  <si>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</si>
  <si>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</si>
  <si>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</si>
  <si>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</si>
  <si>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</si>
  <si>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</si>
  <si>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</si>
  <si>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</si>
  <si>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</si>
  <si>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</si>
  <si>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</si>
  <si>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</si>
  <si>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</si>
  <si>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</si>
  <si>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</si>
  <si>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</si>
  <si>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</si>
  <si>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</si>
  <si>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</si>
  <si>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</si>
  <si>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</si>
  <si>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</si>
  <si>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</si>
  <si>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</si>
  <si>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</si>
  <si>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</si>
  <si>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</si>
  <si>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</si>
  <si>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</si>
  <si>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</si>
  <si>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</si>
  <si>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</si>
  <si>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</si>
  <si>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</si>
  <si>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</si>
  <si>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</si>
  <si>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</si>
  <si>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</si>
  <si>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</si>
  <si>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</si>
  <si>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</si>
  <si>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</si>
  <si>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</si>
  <si>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</si>
  <si>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</si>
  <si>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</si>
  <si>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</si>
  <si>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</si>
  <si>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</si>
  <si>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</si>
  <si>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</si>
  <si>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</si>
  <si>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</si>
  <si>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</si>
  <si>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</si>
  <si>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</si>
  <si>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</si>
  <si>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</si>
  <si>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</si>
  <si>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</si>
  <si>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</si>
  <si>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</si>
  <si>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</si>
  <si>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</si>
  <si>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</si>
  <si>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</si>
  <si>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</si>
  <si>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</si>
  <si>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</si>
  <si>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</si>
  <si>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</si>
  <si>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</si>
  <si>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</si>
  <si>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</si>
  <si>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</si>
  <si>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</si>
  <si>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</si>
  <si>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</si>
  <si>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</si>
  <si>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</si>
  <si>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</si>
  <si>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</si>
  <si>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</si>
  <si>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</si>
  <si>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</si>
  <si>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</si>
  <si>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</si>
  <si>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</si>
  <si>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</si>
  <si>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</si>
  <si>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</si>
  <si>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</si>
  <si>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</si>
  <si>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</si>
  <si>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</si>
  <si>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</si>
  <si>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</si>
  <si>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</si>
  <si>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</si>
  <si>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</si>
  <si>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</si>
  <si>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</si>
  <si>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</si>
  <si>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</si>
  <si>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</si>
  <si>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</si>
  <si>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</si>
  <si>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</si>
  <si>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</si>
  <si>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</si>
  <si>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</si>
  <si>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</si>
  <si>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</si>
  <si>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</si>
  <si>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</si>
  <si>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</si>
  <si>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</si>
  <si>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</si>
  <si>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</si>
  <si>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</si>
  <si>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</si>
  <si>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</si>
  <si>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</si>
  <si>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</si>
  <si>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</si>
  <si>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</si>
  <si>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</si>
  <si>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</si>
  <si>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</si>
  <si>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</si>
  <si>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</si>
  <si>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</si>
  <si>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</si>
  <si>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</si>
  <si>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</si>
  <si>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</si>
  <si>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</si>
  <si>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</si>
  <si>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</si>
  <si>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</si>
  <si>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</si>
  <si>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</si>
  <si>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</si>
  <si>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</si>
  <si>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</si>
  <si>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</si>
  <si>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</si>
  <si>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</si>
  <si>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</si>
  <si>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</si>
  <si>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</si>
  <si>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</si>
  <si>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</si>
  <si>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</si>
  <si>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</si>
  <si>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</si>
  <si>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</si>
  <si>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</si>
  <si>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</si>
  <si>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</si>
  <si>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</si>
  <si>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</si>
  <si>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</si>
  <si>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</si>
  <si>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</si>
  <si>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</si>
  <si>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</si>
  <si>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</si>
  <si>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</si>
  <si>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</si>
  <si>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</si>
  <si>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</si>
  <si>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</si>
  <si>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</si>
  <si>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</si>
  <si>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</si>
  <si>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</si>
  <si>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</si>
  <si>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</si>
  <si>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</si>
  <si>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</si>
  <si>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</si>
  <si>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</si>
  <si>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</si>
  <si>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</si>
  <si>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</si>
  <si>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</si>
  <si>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</si>
  <si>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</si>
  <si>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</si>
  <si>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</si>
  <si>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</si>
  <si>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</si>
  <si>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</si>
  <si>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</si>
  <si>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</si>
  <si>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</si>
  <si>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</si>
  <si>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</si>
  <si>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</si>
  <si>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</si>
  <si>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</si>
  <si>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</si>
  <si>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</si>
  <si>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</si>
  <si>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</si>
  <si>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</si>
  <si>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</si>
  <si>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</si>
  <si>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</si>
  <si>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</si>
  <si>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</si>
  <si>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</si>
  <si>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</si>
  <si>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</si>
  <si>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</si>
  <si>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</si>
  <si>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</si>
  <si>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</si>
  <si>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</si>
  <si>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</si>
  <si>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</si>
  <si>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</si>
  <si>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</si>
  <si>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</si>
  <si>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</si>
  <si>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</si>
  <si>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</si>
  <si>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</si>
  <si>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</si>
  <si>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</si>
  <si>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</si>
  <si>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</si>
  <si>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</si>
  <si>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</si>
  <si>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</si>
  <si>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</si>
  <si>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</si>
  <si>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</si>
  <si>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</si>
  <si>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</si>
  <si>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</si>
  <si>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</si>
  <si>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</si>
  <si>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</si>
  <si>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</si>
  <si>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</si>
  <si>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</si>
  <si>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</si>
  <si>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</si>
  <si>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</si>
  <si>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</si>
  <si>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</si>
  <si>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</si>
  <si>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</si>
  <si>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</si>
  <si>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</si>
  <si>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</si>
  <si>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</si>
  <si>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</si>
  <si>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</si>
  <si>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</si>
  <si>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</si>
  <si>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</si>
  <si>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</si>
  <si>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</si>
  <si>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</si>
  <si>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</si>
  <si>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</si>
  <si>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</si>
  <si>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</si>
  <si>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</si>
  <si>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</si>
  <si>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</si>
  <si>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</si>
  <si>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</si>
  <si>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</si>
  <si>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</si>
  <si>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</si>
  <si>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</si>
  <si>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</si>
  <si>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</si>
  <si>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</si>
  <si>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</si>
  <si>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</si>
  <si>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</si>
  <si>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</si>
  <si>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</si>
  <si>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</si>
  <si>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</si>
  <si>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</si>
  <si>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</si>
  <si>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</si>
  <si>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</si>
  <si>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</si>
  <si>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</si>
  <si>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</si>
  <si>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</si>
  <si>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</si>
  <si>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</si>
  <si>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</si>
  <si>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</si>
  <si>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</si>
  <si>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</si>
  <si>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</si>
  <si>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</si>
  <si>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</si>
  <si>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</si>
  <si>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</si>
  <si>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</si>
  <si>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</si>
  <si>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</si>
  <si>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</si>
  <si>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</si>
  <si>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</si>
  <si>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</si>
  <si>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</si>
  <si>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</si>
  <si>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</si>
  <si>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</si>
  <si>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</si>
  <si>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</si>
  <si>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</si>
  <si>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</si>
  <si>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</si>
  <si>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</si>
  <si>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</si>
  <si>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</si>
  <si>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</si>
  <si>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</si>
  <si>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</si>
  <si>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</si>
  <si>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</si>
  <si>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</si>
  <si>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</si>
  <si>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</si>
  <si>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</si>
  <si>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</si>
  <si>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</si>
  <si>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</si>
  <si>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</si>
  <si>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</si>
  <si>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</si>
  <si>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</si>
  <si>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</si>
  <si>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</si>
  <si>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</si>
  <si>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</si>
  <si>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</si>
  <si>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</si>
  <si>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</si>
  <si>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</si>
  <si>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</si>
  <si>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</si>
  <si>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</si>
  <si>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</si>
  <si>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</si>
  <si>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</si>
  <si>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</si>
  <si>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</si>
  <si>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</si>
  <si>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</si>
  <si>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</si>
  <si>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</si>
  <si>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</si>
  <si>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</si>
  <si>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</si>
  <si>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</si>
  <si>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</si>
  <si>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</si>
  <si>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</si>
  <si>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</si>
  <si>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</si>
  <si>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</si>
  <si>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</si>
  <si>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</si>
  <si>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</si>
  <si>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</si>
  <si>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</si>
  <si>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</si>
  <si>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</si>
  <si>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</si>
  <si>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</si>
  <si>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</si>
  <si>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</si>
  <si>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</si>
  <si>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</si>
  <si>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</si>
  <si>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</si>
  <si>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</si>
  <si>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</si>
  <si>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</si>
  <si>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</si>
  <si>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</si>
  <si>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</si>
  <si>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</si>
  <si>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</si>
  <si>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</si>
  <si>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</si>
  <si>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</si>
  <si>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</si>
  <si>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</si>
  <si>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</si>
  <si>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</si>
  <si>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</si>
  <si>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</si>
  <si>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</si>
  <si>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</si>
  <si>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</si>
  <si>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</si>
  <si>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</si>
  <si>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</si>
  <si>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</si>
  <si>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</si>
  <si>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</si>
  <si>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</si>
  <si>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</si>
  <si>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</si>
  <si>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</si>
  <si>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</si>
  <si>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</si>
  <si>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</si>
  <si>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</si>
  <si>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</si>
  <si>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</si>
  <si>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</si>
  <si>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</si>
  <si>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</si>
  <si>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</si>
  <si>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</si>
  <si>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</si>
  <si>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</si>
  <si>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</si>
  <si>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</si>
  <si>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</si>
  <si>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</si>
  <si>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</si>
  <si>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</si>
  <si>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</si>
  <si>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</si>
  <si>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</si>
  <si>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</si>
  <si>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</si>
  <si>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</si>
  <si>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</si>
  <si>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</si>
  <si>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</si>
  <si>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</si>
  <si>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</si>
  <si>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</si>
  <si>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</si>
  <si>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</si>
  <si>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</si>
  <si>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</si>
  <si>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</si>
  <si>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</si>
  <si>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</si>
  <si>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</si>
  <si>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</si>
  <si>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</si>
  <si>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</si>
  <si>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</si>
  <si>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</si>
  <si>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</si>
  <si>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</si>
  <si>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</si>
  <si>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</si>
  <si>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</si>
  <si>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</si>
  <si>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</si>
  <si>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</si>
  <si>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</si>
  <si>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</si>
  <si>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</si>
  <si>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</si>
  <si>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</si>
  <si>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</si>
  <si>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</si>
  <si>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</si>
  <si>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</si>
  <si>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</si>
  <si>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</si>
  <si>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</si>
  <si>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</si>
  <si>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</si>
  <si>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</si>
  <si>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</si>
  <si>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</si>
  <si>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</si>
  <si>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</si>
  <si>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</si>
  <si>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</si>
  <si>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</si>
  <si>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</si>
  <si>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</si>
  <si>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</si>
  <si>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</si>
  <si>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</si>
  <si>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</si>
  <si>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</si>
  <si>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</si>
  <si>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</si>
  <si>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</si>
  <si>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</si>
  <si>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</si>
  <si>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</si>
  <si>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</si>
  <si>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</si>
  <si>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</si>
  <si>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</si>
  <si>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</si>
  <si>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</si>
  <si>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</si>
  <si>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</si>
  <si>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</si>
  <si>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</si>
  <si>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</si>
  <si>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</si>
  <si>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</si>
  <si>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</si>
  <si>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</si>
  <si>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</si>
  <si>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</si>
  <si>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</si>
  <si>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</si>
  <si>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</si>
  <si>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</si>
  <si>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</si>
  <si>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</si>
  <si>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</si>
  <si>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</si>
  <si>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</si>
  <si>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</si>
  <si>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</si>
  <si>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</si>
  <si>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</si>
  <si>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</si>
  <si>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</si>
  <si>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</si>
  <si>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</si>
  <si>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</si>
  <si>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</si>
  <si>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</si>
  <si>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</si>
  <si>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</si>
  <si>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</si>
  <si>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</si>
  <si>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</si>
  <si>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</si>
  <si>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</si>
  <si>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</si>
  <si>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</si>
  <si>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</si>
  <si>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</si>
  <si>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</si>
  <si>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</si>
  <si>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</si>
  <si>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</si>
  <si>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</si>
  <si>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</si>
  <si>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</si>
  <si>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</si>
  <si>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</si>
  <si>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</si>
  <si>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</si>
  <si>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</si>
  <si>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</si>
  <si>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</si>
  <si>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</si>
  <si>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</si>
  <si>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</si>
  <si>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</si>
  <si>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</si>
  <si>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</si>
  <si>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</si>
  <si>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</si>
  <si>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</si>
  <si>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</si>
  <si>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</si>
  <si>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</si>
  <si>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</si>
  <si>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</si>
  <si>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</si>
  <si>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</si>
  <si>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</si>
  <si>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</si>
  <si>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</si>
  <si>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</si>
  <si>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</si>
  <si>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</si>
  <si>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</si>
  <si>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</si>
  <si>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</si>
  <si>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</si>
  <si>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</si>
  <si>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</si>
  <si>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</si>
  <si>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</si>
  <si>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</si>
  <si>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</si>
  <si>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</si>
  <si>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</si>
  <si>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</si>
  <si>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</si>
  <si>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</si>
  <si>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</si>
  <si>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</si>
  <si>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</si>
  <si>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</si>
  <si>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</si>
  <si>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</si>
  <si>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</si>
  <si>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</si>
  <si>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</si>
  <si>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</si>
  <si>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</si>
  <si>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</si>
  <si>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</si>
  <si>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</si>
  <si>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</si>
  <si>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</si>
  <si>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</si>
  <si>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</si>
  <si>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</si>
  <si>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</si>
  <si>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</si>
  <si>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</si>
  <si>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</si>
  <si>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</si>
  <si>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</si>
  <si>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</si>
  <si>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</si>
  <si>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</si>
  <si>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</si>
  <si>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</si>
  <si>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</si>
  <si>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</si>
  <si>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</si>
  <si>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</si>
  <si>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</si>
  <si>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</si>
  <si>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</si>
  <si>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</si>
  <si>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</si>
  <si>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</si>
  <si>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</si>
  <si>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</si>
  <si>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</si>
  <si>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</si>
  <si>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</si>
  <si>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</si>
  <si>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</si>
  <si>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</si>
  <si>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</si>
  <si>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</si>
  <si>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</si>
  <si>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</si>
  <si>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</si>
  <si>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</si>
  <si>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</si>
  <si>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</si>
  <si>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</si>
  <si>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</si>
  <si>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</si>
  <si>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</si>
  <si>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</si>
  <si>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</si>
  <si>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</si>
  <si>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</si>
  <si>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</si>
  <si>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</si>
  <si>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</si>
  <si>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</si>
  <si>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</si>
  <si>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</si>
  <si>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</si>
  <si>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</si>
  <si>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</si>
  <si>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</si>
  <si>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</si>
  <si>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</si>
  <si>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</si>
  <si>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</si>
  <si>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</si>
  <si>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</si>
  <si>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</si>
  <si>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</si>
  <si>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</si>
  <si>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</si>
  <si>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</si>
  <si>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</si>
  <si>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</si>
  <si>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</si>
  <si>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</si>
  <si>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</si>
  <si>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</si>
  <si>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</si>
  <si>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</si>
  <si>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</si>
  <si>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</si>
  <si>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</si>
  <si>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</si>
  <si>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</si>
  <si>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</si>
  <si>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</si>
  <si>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</si>
  <si>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</si>
  <si>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</si>
  <si>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</si>
  <si>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</si>
  <si>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</si>
  <si>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</si>
  <si>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</si>
  <si>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</si>
  <si>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</si>
  <si>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</si>
  <si>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</si>
  <si>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</si>
  <si>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</si>
  <si>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</si>
  <si>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</si>
  <si>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</si>
  <si>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</si>
  <si>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</si>
  <si>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</si>
  <si>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</si>
  <si>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</si>
  <si>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</si>
  <si>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</si>
  <si>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</si>
  <si>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</si>
  <si>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</si>
  <si>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</si>
  <si>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</si>
  <si>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</si>
  <si>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</si>
  <si>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</si>
  <si>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</si>
  <si>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</si>
  <si>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</si>
  <si>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</si>
  <si>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</si>
  <si>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</si>
  <si>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</si>
  <si>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</si>
  <si>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</si>
  <si>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</si>
  <si>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</si>
  <si>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</si>
  <si>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</si>
  <si>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</si>
  <si>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</si>
  <si>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</si>
  <si>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</si>
  <si>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</si>
  <si>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</si>
  <si>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</si>
  <si>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</si>
  <si>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</si>
  <si>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</si>
  <si>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</si>
  <si>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</si>
  <si>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</si>
  <si>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</si>
  <si>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</si>
  <si>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</si>
  <si>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</si>
  <si>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</si>
  <si>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</si>
  <si>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</si>
  <si>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</si>
  <si>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</si>
  <si>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</si>
  <si>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</si>
  <si>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</si>
  <si>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</si>
  <si>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</si>
  <si>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</si>
  <si>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</si>
  <si>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</si>
  <si>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</si>
  <si>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</si>
  <si>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</si>
  <si>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</si>
  <si>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</si>
  <si>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</si>
  <si>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</si>
  <si>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</si>
  <si>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</si>
  <si>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</si>
  <si>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</si>
  <si>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</si>
  <si>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</si>
  <si>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</si>
  <si>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</si>
  <si>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</si>
  <si>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</si>
  <si>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</si>
  <si>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</si>
  <si>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</si>
  <si>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</si>
  <si>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</si>
  <si>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</si>
  <si>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</si>
  <si>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</si>
  <si>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</si>
  <si>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</si>
  <si>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</si>
  <si>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</si>
  <si>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</si>
  <si>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</si>
  <si>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</si>
  <si>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</si>
  <si>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</si>
  <si>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</si>
  <si>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</si>
  <si>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</si>
  <si>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</si>
  <si>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</si>
  <si>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</si>
  <si>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</si>
  <si>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</si>
  <si>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</si>
  <si>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</si>
  <si>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</si>
  <si>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</si>
  <si>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</si>
  <si>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</si>
  <si>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</si>
  <si>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</si>
  <si>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</si>
  <si>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</si>
  <si>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</si>
  <si>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</si>
  <si>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</si>
  <si>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</si>
  <si>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</si>
  <si>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</si>
  <si>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</si>
  <si>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</si>
  <si>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</si>
  <si>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</si>
  <si>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</si>
  <si>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</si>
  <si>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</si>
  <si>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</si>
  <si>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</si>
  <si>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</si>
  <si>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</si>
  <si>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</si>
  <si>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</si>
  <si>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</si>
  <si>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</si>
  <si>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</si>
  <si>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</si>
  <si>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</si>
  <si>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</si>
  <si>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</si>
  <si>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</si>
  <si>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</si>
  <si>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</si>
  <si>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</si>
  <si>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</si>
  <si>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</si>
  <si>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</si>
  <si>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</si>
  <si>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</si>
  <si>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</si>
  <si>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</si>
  <si>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</si>
  <si>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</si>
  <si>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</si>
  <si>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</si>
  <si>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</si>
  <si>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</si>
  <si>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</si>
  <si>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</si>
  <si>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</si>
  <si>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</si>
  <si>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</si>
  <si>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</si>
  <si>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</si>
  <si>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</si>
  <si>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</si>
  <si>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</si>
  <si>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</si>
  <si>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</si>
  <si>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</si>
  <si>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</si>
  <si>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</si>
  <si>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</si>
  <si>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</si>
  <si>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</si>
  <si>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</si>
  <si>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</si>
  <si>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</si>
  <si>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</si>
  <si>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</si>
  <si>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</si>
  <si>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</si>
  <si>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</si>
  <si>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</si>
  <si>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</si>
  <si>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</si>
  <si>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</si>
  <si>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</si>
  <si>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</si>
  <si>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</si>
  <si>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</si>
  <si>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</si>
  <si>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</si>
  <si>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</si>
  <si>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</si>
  <si>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</si>
  <si>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</si>
  <si>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</si>
  <si>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</si>
  <si>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</si>
  <si>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</si>
  <si>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</si>
  <si>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</si>
  <si>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</si>
  <si>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</si>
  <si>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</si>
  <si>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</si>
  <si>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</si>
  <si>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</si>
  <si>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</si>
  <si>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</si>
  <si>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</si>
  <si>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</si>
  <si>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</si>
  <si>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</si>
  <si>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</si>
  <si>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</si>
  <si>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</si>
  <si>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</si>
  <si>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</si>
  <si>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</si>
  <si>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</si>
  <si>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</si>
  <si>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</si>
  <si>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</si>
  <si>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</si>
  <si>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</si>
  <si>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</si>
  <si>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</si>
  <si>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</si>
  <si>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</si>
  <si>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</si>
  <si>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</si>
  <si>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</si>
  <si>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</si>
  <si>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</si>
  <si>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</si>
  <si>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</si>
  <si>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</si>
  <si>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</si>
  <si>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</si>
  <si>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</si>
  <si>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</si>
  <si>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</si>
  <si>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</si>
  <si>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</si>
  <si>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</si>
  <si>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</si>
  <si>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</si>
  <si>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</si>
  <si>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</si>
  <si>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</si>
  <si>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</si>
  <si>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</si>
  <si>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</si>
  <si>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</si>
  <si>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</si>
  <si>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</si>
  <si>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</si>
  <si>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</si>
  <si>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</si>
  <si>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</si>
  <si>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</si>
  <si>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</si>
  <si>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</si>
  <si>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</si>
  <si>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</si>
  <si>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</si>
  <si>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</si>
  <si>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</si>
  <si>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</si>
  <si>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</si>
  <si>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</si>
  <si>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</si>
  <si>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</si>
  <si>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</si>
  <si>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</si>
  <si>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</si>
  <si>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</si>
  <si>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</si>
  <si>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</si>
  <si>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</si>
  <si>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</si>
  <si>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</si>
  <si>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</si>
  <si>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</si>
  <si>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</si>
  <si>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</si>
  <si>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</si>
  <si>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</si>
  <si>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</si>
  <si>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</si>
  <si>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</si>
  <si>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</si>
  <si>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</si>
  <si>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</si>
  <si>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</si>
  <si>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</si>
  <si>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</si>
  <si>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</si>
  <si>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</si>
  <si>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</si>
  <si>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</si>
  <si>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</si>
  <si>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</si>
  <si>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</si>
  <si>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</si>
  <si>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</si>
  <si>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</si>
  <si>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</si>
  <si>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</si>
  <si>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</si>
  <si>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</si>
  <si>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</si>
  <si>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</si>
  <si>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</si>
  <si>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</si>
  <si>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</si>
  <si>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</si>
  <si>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</si>
  <si>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</si>
  <si>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</si>
  <si>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</si>
  <si>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</si>
  <si>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</si>
  <si>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</si>
  <si>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</si>
  <si>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</si>
  <si>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</si>
  <si>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</si>
  <si>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</si>
  <si>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</si>
  <si>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</si>
  <si>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</si>
  <si>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</si>
  <si>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</si>
  <si>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</si>
  <si>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</si>
  <si>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</si>
  <si>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</si>
  <si>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</si>
  <si>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</si>
  <si>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</si>
  <si>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</si>
  <si>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</si>
  <si>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</si>
  <si>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</si>
  <si>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</si>
  <si>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</si>
  <si>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</si>
  <si>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</si>
  <si>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</si>
  <si>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</si>
  <si>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</si>
  <si>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</si>
  <si>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</si>
  <si>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</si>
  <si>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</si>
  <si>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</si>
  <si>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</si>
  <si>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</si>
  <si>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</si>
  <si>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</si>
  <si>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</si>
  <si>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</si>
  <si>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</si>
  <si>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</si>
  <si>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</si>
  <si>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</si>
  <si>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</si>
  <si>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</si>
  <si>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</si>
  <si>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</si>
  <si>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</si>
  <si>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</si>
  <si>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</si>
  <si>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</si>
  <si>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</si>
  <si>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</si>
  <si>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</si>
  <si>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</si>
  <si>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</si>
  <si>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</si>
  <si>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</si>
  <si>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</si>
  <si>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</si>
  <si>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</si>
  <si>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</si>
  <si>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</si>
  <si>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</si>
  <si>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</si>
  <si>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</si>
  <si>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</si>
  <si>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</si>
  <si>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</si>
  <si>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</si>
  <si>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</si>
  <si>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</si>
  <si>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</si>
  <si>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</si>
  <si>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</si>
  <si>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</si>
  <si>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</si>
  <si>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</si>
  <si>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</si>
  <si>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</si>
  <si>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</si>
  <si>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</si>
  <si>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</si>
  <si>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</si>
  <si>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</si>
  <si>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</si>
  <si>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</si>
  <si>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</si>
  <si>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</si>
  <si>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</si>
  <si>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</si>
  <si>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</si>
  <si>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</si>
  <si>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</si>
  <si>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</si>
  <si>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</si>
  <si>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</si>
  <si>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</si>
  <si>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</si>
  <si>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</si>
  <si>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</si>
  <si>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</si>
  <si>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</si>
  <si>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</si>
  <si>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</si>
  <si>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</si>
  <si>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</si>
  <si>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</si>
  <si>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</si>
  <si>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</si>
  <si>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</si>
  <si>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</si>
  <si>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</si>
  <si>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</si>
  <si>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</si>
  <si>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</si>
  <si>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</si>
  <si>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</si>
  <si>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</si>
  <si>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</si>
  <si>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</si>
  <si>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</si>
  <si>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</si>
  <si>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</si>
  <si>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</si>
  <si>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</si>
  <si>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</si>
  <si>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</si>
  <si>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</si>
  <si>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</si>
  <si>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</si>
  <si>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</si>
  <si>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</si>
  <si>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</si>
  <si>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</si>
  <si>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</si>
  <si>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</si>
  <si>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</si>
  <si>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</si>
  <si>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</si>
  <si>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</si>
  <si>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</si>
  <si>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</si>
  <si>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</si>
  <si>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</si>
  <si>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</si>
  <si>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</si>
  <si>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</si>
  <si>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</si>
  <si>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</si>
  <si>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</si>
  <si>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</si>
  <si>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</si>
  <si>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</si>
  <si>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</si>
  <si>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</si>
  <si>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</si>
  <si>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</si>
  <si>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</si>
  <si>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</si>
  <si>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</si>
  <si>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</si>
  <si>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</si>
  <si>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</si>
  <si>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</si>
  <si>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</si>
  <si>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</si>
  <si>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</si>
  <si>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</si>
  <si>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</si>
  <si>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</si>
  <si>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</si>
  <si>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</si>
  <si>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</si>
  <si>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</si>
  <si>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</si>
  <si>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</si>
  <si>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</si>
  <si>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</si>
  <si>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</si>
  <si>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</si>
  <si>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</si>
  <si>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</si>
  <si>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</si>
  <si>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</si>
  <si>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</si>
  <si>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</si>
  <si>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</si>
  <si>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</si>
  <si>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</si>
  <si>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</si>
  <si>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</si>
  <si>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</si>
  <si>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</si>
  <si>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</si>
  <si>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</si>
  <si>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</si>
  <si>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</si>
  <si>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</si>
  <si>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</si>
  <si>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</si>
  <si>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</si>
  <si>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</si>
  <si>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</si>
  <si>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</si>
  <si>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</si>
  <si>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</si>
  <si>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</si>
  <si>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</si>
  <si>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</si>
  <si>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</si>
  <si>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</si>
  <si>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</si>
  <si>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</si>
  <si>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</si>
  <si>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</si>
  <si>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</si>
  <si>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</si>
  <si>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</si>
  <si>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</si>
  <si>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</si>
  <si>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</si>
  <si>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</si>
  <si>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</si>
  <si>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</si>
  <si>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</si>
  <si>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</si>
  <si>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</si>
  <si>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</si>
  <si>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</si>
  <si>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</si>
  <si>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</si>
  <si>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</si>
  <si>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</si>
  <si>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</si>
  <si>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</si>
  <si>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</si>
  <si>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</si>
  <si>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</si>
  <si>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</si>
  <si>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</si>
  <si>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</si>
  <si>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</si>
  <si>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</si>
  <si>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</si>
  <si>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</si>
  <si>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</si>
  <si>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</si>
  <si>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</si>
  <si>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</si>
  <si>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</si>
  <si>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</si>
  <si>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</si>
  <si>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</si>
  <si>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</si>
  <si>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</si>
  <si>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</si>
  <si>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</si>
  <si>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</si>
  <si>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</si>
  <si>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</si>
  <si>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</si>
  <si>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</si>
  <si>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</si>
  <si>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</si>
  <si>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</si>
  <si>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</si>
  <si>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</si>
  <si>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</si>
  <si>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</si>
  <si>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</si>
  <si>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</si>
  <si>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</si>
  <si>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</si>
  <si>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</si>
  <si>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</si>
  <si>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</si>
  <si>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</si>
  <si>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</si>
  <si>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</si>
  <si>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</si>
  <si>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</si>
  <si>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</si>
  <si>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</si>
  <si>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</si>
  <si>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</si>
  <si>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</si>
  <si>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</si>
  <si>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</si>
  <si>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</si>
  <si>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</si>
  <si>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</si>
  <si>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</si>
  <si>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</si>
  <si>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</si>
  <si>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</si>
  <si>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</si>
  <si>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</si>
  <si>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</si>
  <si>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</si>
  <si>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</si>
  <si>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</si>
  <si>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</si>
  <si>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</si>
  <si>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</si>
  <si>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</si>
  <si>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</si>
  <si>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</si>
  <si>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</si>
  <si>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</si>
  <si>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</si>
  <si>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</si>
  <si>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</si>
  <si>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</si>
  <si>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</si>
  <si>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</si>
  <si>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</si>
  <si>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</si>
  <si>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</si>
  <si>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</si>
  <si>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</si>
  <si>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</si>
  <si>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</si>
  <si>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</si>
  <si>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</si>
  <si>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</si>
  <si>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</si>
  <si>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</si>
  <si>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</si>
  <si>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</si>
  <si>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</si>
  <si>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</si>
  <si>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</si>
  <si>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</si>
  <si>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</si>
  <si>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</si>
  <si>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</si>
  <si>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</si>
  <si>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</si>
  <si>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</si>
  <si>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</si>
  <si>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</si>
  <si>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</si>
  <si>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</si>
  <si>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</si>
  <si>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</si>
  <si>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</si>
  <si>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</si>
  <si>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</si>
  <si>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</si>
  <si>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</si>
  <si>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</si>
  <si>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</si>
  <si>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</si>
  <si>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</si>
  <si>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</si>
  <si>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</si>
  <si>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</si>
  <si>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</si>
  <si>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</si>
  <si>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</si>
  <si>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</si>
  <si>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</si>
  <si>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</si>
  <si>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</si>
  <si>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</si>
  <si>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</si>
  <si>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</si>
  <si>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</si>
  <si>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</si>
  <si>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</si>
  <si>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</si>
  <si>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</si>
  <si>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</si>
  <si>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</si>
  <si>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</si>
  <si>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</si>
  <si>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</si>
  <si>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</si>
  <si>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</si>
  <si>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</si>
  <si>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</si>
  <si>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</si>
  <si>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</si>
  <si>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</si>
  <si>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</si>
  <si>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</si>
  <si>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</si>
  <si>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</si>
  <si>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</si>
  <si>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</si>
  <si>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</si>
  <si>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</si>
  <si>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</si>
  <si>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</si>
  <si>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</si>
  <si>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</si>
  <si>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</si>
  <si>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</si>
  <si>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</si>
  <si>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</si>
  <si>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</si>
  <si>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</si>
  <si>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</si>
  <si>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</si>
  <si>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</si>
  <si>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</si>
  <si>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</si>
  <si>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</si>
  <si>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</si>
  <si>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</si>
  <si>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</si>
  <si>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</si>
  <si>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</si>
  <si>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</si>
  <si>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</si>
  <si>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</si>
  <si>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</si>
  <si>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</si>
  <si>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</si>
  <si>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</si>
  <si>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</si>
  <si>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</si>
  <si>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</si>
  <si>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</si>
  <si>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</si>
  <si>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</si>
  <si>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</si>
  <si>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</si>
  <si>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</si>
  <si>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</si>
  <si>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</si>
  <si>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</si>
  <si>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</si>
  <si>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</si>
  <si>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</si>
  <si>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</si>
  <si>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</si>
  <si>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</si>
  <si>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</si>
  <si>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</si>
  <si>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</si>
  <si>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</si>
  <si>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</si>
  <si>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</si>
  <si>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</si>
  <si>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</si>
  <si>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</si>
  <si>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</si>
  <si>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</si>
  <si>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</si>
  <si>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</si>
  <si>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</si>
  <si>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</si>
  <si>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</si>
  <si>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</si>
  <si>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</si>
  <si>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</si>
  <si>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</si>
  <si>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</si>
  <si>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</si>
  <si>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</si>
  <si>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</si>
  <si>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</si>
  <si>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</si>
  <si>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</si>
  <si>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</si>
  <si>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</si>
  <si>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</si>
  <si>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</si>
  <si>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</si>
  <si>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</si>
  <si>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</si>
  <si>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</si>
  <si>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</si>
  <si>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</si>
  <si>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</si>
  <si>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</si>
  <si>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</si>
  <si>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</si>
  <si>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</si>
  <si>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</si>
  <si>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</si>
  <si>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</si>
  <si>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</si>
  <si>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</si>
  <si>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</si>
  <si>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</si>
  <si>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</si>
  <si>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</si>
  <si>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</si>
  <si>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</si>
  <si>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</si>
  <si>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</si>
  <si>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</si>
  <si>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</si>
  <si>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</si>
  <si>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</si>
  <si>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</si>
  <si>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</si>
  <si>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</si>
  <si>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</si>
  <si>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</si>
  <si>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</si>
  <si>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</si>
  <si>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</si>
  <si>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</si>
  <si>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</si>
  <si>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</si>
  <si>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</si>
  <si>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</si>
  <si>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</si>
  <si>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</si>
  <si>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</si>
  <si>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</si>
  <si>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</si>
  <si>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</si>
  <si>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</si>
  <si>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</si>
  <si>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</si>
  <si>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</si>
  <si>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</si>
  <si>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</si>
  <si>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</si>
  <si>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</si>
  <si>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</si>
  <si>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</si>
  <si>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</si>
  <si>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</si>
  <si>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</si>
  <si>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</si>
  <si>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</si>
  <si>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</si>
  <si>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</si>
  <si>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</si>
  <si>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</si>
  <si>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</si>
  <si>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</si>
  <si>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</si>
  <si>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</si>
  <si>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</si>
  <si>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</si>
  <si>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</si>
  <si>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</si>
  <si>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</si>
  <si>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</si>
  <si>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</si>
  <si>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</si>
  <si>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</si>
  <si>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</si>
  <si>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</si>
  <si>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</si>
  <si>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</si>
  <si>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</si>
  <si>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</si>
  <si>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</si>
  <si>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</si>
  <si>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</si>
  <si>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</si>
  <si>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</si>
  <si>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</si>
  <si>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</si>
  <si>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</si>
  <si>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</si>
  <si>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</si>
  <si>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</si>
  <si>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</si>
  <si>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</si>
  <si>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</si>
  <si>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</si>
  <si>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</si>
  <si>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</si>
  <si>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</si>
  <si>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</si>
  <si>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</si>
  <si>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</si>
  <si>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</si>
  <si>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</si>
  <si>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</si>
  <si>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</si>
  <si>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</si>
  <si>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</si>
  <si>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</si>
  <si>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</si>
  <si>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</si>
  <si>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</si>
  <si>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</si>
  <si>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</si>
  <si>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</si>
  <si>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</si>
  <si>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</si>
  <si>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</si>
  <si>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</si>
  <si>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</si>
  <si>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</si>
  <si>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</si>
  <si>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</si>
  <si>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</si>
  <si>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</si>
  <si>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</si>
  <si>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</si>
  <si>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</si>
  <si>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</si>
  <si>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</si>
  <si>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</si>
  <si>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</si>
  <si>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</si>
  <si>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</si>
  <si>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</si>
  <si>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</si>
  <si>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</si>
  <si>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</si>
  <si>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</si>
  <si>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</si>
  <si>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</si>
  <si>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</si>
  <si>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</si>
  <si>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</si>
  <si>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</si>
  <si>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</si>
  <si>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</si>
  <si>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</si>
  <si>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</si>
  <si>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</si>
  <si>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</si>
  <si>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</si>
  <si>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</si>
  <si>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</si>
  <si>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</si>
  <si>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</si>
  <si>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</si>
  <si>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</si>
  <si>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</si>
  <si>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</si>
  <si>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</si>
  <si>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</si>
  <si>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</si>
  <si>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</si>
  <si>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</si>
  <si>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</si>
  <si>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</si>
  <si>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</si>
  <si>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</si>
  <si>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</si>
  <si>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</si>
  <si>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</si>
  <si>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</si>
  <si>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</si>
  <si>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</si>
  <si>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</si>
  <si>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</si>
  <si>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</si>
  <si>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</si>
  <si>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</si>
  <si>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</si>
  <si>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</si>
  <si>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</si>
  <si>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</si>
  <si>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</si>
  <si>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</si>
  <si>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</si>
  <si>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</si>
  <si>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</si>
  <si>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</si>
  <si>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</si>
  <si>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</si>
  <si>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</si>
  <si>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</si>
  <si>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</si>
  <si>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</si>
  <si>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</si>
  <si>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</si>
  <si>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</si>
  <si>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</si>
  <si>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</si>
  <si>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</si>
  <si>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</si>
  <si>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</si>
  <si>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</si>
  <si>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</si>
  <si>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</si>
  <si>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</si>
  <si>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</si>
  <si>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</si>
  <si>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</si>
  <si>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</si>
  <si>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</si>
  <si>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</si>
  <si>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</si>
  <si>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</si>
  <si>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</si>
  <si>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</si>
  <si>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</si>
  <si>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</si>
  <si>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</si>
  <si>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</si>
  <si>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</si>
  <si>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</si>
  <si>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</si>
  <si>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</si>
  <si>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</si>
  <si>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</si>
  <si>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</si>
  <si>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</si>
  <si>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</si>
  <si>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</si>
  <si>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</si>
  <si>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</si>
  <si>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</si>
  <si>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</si>
  <si>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</si>
  <si>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</si>
  <si>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</si>
  <si>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</si>
  <si>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</si>
  <si>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</si>
  <si>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</si>
  <si>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</si>
  <si>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</si>
  <si>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</si>
  <si>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</si>
  <si>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</si>
  <si>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</si>
  <si>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</si>
  <si>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</si>
  <si>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</si>
  <si>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</si>
  <si>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</si>
  <si>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</si>
  <si>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</si>
  <si>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</si>
  <si>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</si>
  <si>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</si>
  <si>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</si>
  <si>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</si>
  <si>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</si>
  <si>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</si>
  <si>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</si>
  <si>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</si>
  <si>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</si>
  <si>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</si>
  <si>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</si>
  <si>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</si>
  <si>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</si>
  <si>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</si>
  <si>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</si>
  <si>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</si>
  <si>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</si>
  <si>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</si>
  <si>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</si>
  <si>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</si>
  <si>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</si>
  <si>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</si>
  <si>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</si>
  <si>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</si>
  <si>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</si>
  <si>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</si>
  <si>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</si>
  <si>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</si>
  <si>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</si>
  <si>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</si>
  <si>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</si>
  <si>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</si>
  <si>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</si>
  <si>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</si>
  <si>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</si>
  <si>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</si>
  <si>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</si>
  <si>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</si>
  <si>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</si>
  <si>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</si>
  <si>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</si>
  <si>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</si>
  <si>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</si>
  <si>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</si>
  <si>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</si>
  <si>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</si>
  <si>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</si>
  <si>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</si>
  <si>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</si>
  <si>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</si>
  <si>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</si>
  <si>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</si>
  <si>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</si>
  <si>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</si>
  <si>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</si>
  <si>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</si>
  <si>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</si>
  <si>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</si>
  <si>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</si>
  <si>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</si>
  <si>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</si>
  <si>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</si>
  <si>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</si>
  <si>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</si>
  <si>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</si>
  <si>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</si>
  <si>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</si>
  <si>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</si>
  <si>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</si>
  <si>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</si>
  <si>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</si>
  <si>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</si>
  <si>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</si>
  <si>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</si>
  <si>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</si>
  <si>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</si>
  <si>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</si>
  <si>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</si>
  <si>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</si>
  <si>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</si>
  <si>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</si>
  <si>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</si>
  <si>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</si>
  <si>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</si>
  <si>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</si>
  <si>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</si>
  <si>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</si>
  <si>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</si>
  <si>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</si>
  <si>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</si>
  <si>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</si>
  <si>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</si>
  <si>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</si>
  <si>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</si>
  <si>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</si>
  <si>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</si>
  <si>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</si>
  <si>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</si>
  <si>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</si>
  <si>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</si>
  <si>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</si>
  <si>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</si>
  <si>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</si>
  <si>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</si>
  <si>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</si>
  <si>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</si>
  <si>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</si>
  <si>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</si>
  <si>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</si>
  <si>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</si>
  <si>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</si>
  <si>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</si>
  <si>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</si>
  <si>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</si>
  <si>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</si>
  <si>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</si>
  <si>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</si>
  <si>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</si>
  <si>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</si>
  <si>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</si>
  <si>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</si>
  <si>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</si>
  <si>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</si>
  <si>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</si>
  <si>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</si>
  <si>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</si>
  <si>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</si>
  <si>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</si>
  <si>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</si>
  <si>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</si>
  <si>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</si>
  <si>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</si>
  <si>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</si>
  <si>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</si>
  <si>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</si>
  <si>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</si>
  <si>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</si>
  <si>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</si>
  <si>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</si>
  <si>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</si>
  <si>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</si>
  <si>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</si>
  <si>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</si>
  <si>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</si>
  <si>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</si>
  <si>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</si>
  <si>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</si>
  <si>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</si>
  <si>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</si>
  <si>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</si>
  <si>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</si>
  <si>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</si>
  <si>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</si>
  <si>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</si>
  <si>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</si>
  <si>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</si>
  <si>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</si>
  <si>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</si>
  <si>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</si>
  <si>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</si>
  <si>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</si>
  <si>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</si>
  <si>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</si>
  <si>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</si>
  <si>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</si>
  <si>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</si>
  <si>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</si>
  <si>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</si>
  <si>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</si>
  <si>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</si>
  <si>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</si>
  <si>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</si>
  <si>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</si>
  <si>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</si>
  <si>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</si>
  <si>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</si>
  <si>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</si>
  <si>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</si>
  <si>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</si>
  <si>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</si>
  <si>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</si>
  <si>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</si>
  <si>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</si>
  <si>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</si>
  <si>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</si>
  <si>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</si>
  <si>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</si>
  <si>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</si>
  <si>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</si>
  <si>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</si>
  <si>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</si>
  <si>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</si>
  <si>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</si>
  <si>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</si>
  <si>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</si>
  <si>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</si>
  <si>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</si>
  <si>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</si>
  <si>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</si>
  <si>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</si>
  <si>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</si>
  <si>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</si>
  <si>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</si>
  <si>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</si>
  <si>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</si>
  <si>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</si>
  <si>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</si>
  <si>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</si>
  <si>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</si>
  <si>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</si>
  <si>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</si>
  <si>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</si>
  <si>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</si>
  <si>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</si>
  <si>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</si>
  <si>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</si>
  <si>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</si>
  <si>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</si>
  <si>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</si>
  <si>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</si>
  <si>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</si>
  <si>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</si>
  <si>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</si>
  <si>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</si>
  <si>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</si>
  <si>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</si>
  <si>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</si>
  <si>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</si>
  <si>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</si>
  <si>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</si>
  <si>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</si>
  <si>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</si>
  <si>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</si>
  <si>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</si>
  <si>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</si>
  <si>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</si>
  <si>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</si>
  <si>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</si>
  <si>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</si>
  <si>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</si>
  <si>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</si>
  <si>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</si>
  <si>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</si>
  <si>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</si>
  <si>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</si>
  <si>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</si>
  <si>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</si>
  <si>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</si>
  <si>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</si>
  <si>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</si>
  <si>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</si>
  <si>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</si>
  <si>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</si>
  <si>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</si>
  <si>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</si>
  <si>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</si>
  <si>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</si>
  <si>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</si>
  <si>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</si>
  <si>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</si>
  <si>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</si>
  <si>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</si>
  <si>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</si>
  <si>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</si>
  <si>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</si>
  <si>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</si>
  <si>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</si>
  <si>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</si>
  <si>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</si>
  <si>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</si>
  <si>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</si>
  <si>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</si>
  <si>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</si>
  <si>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</si>
  <si>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</si>
  <si>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</si>
  <si>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</si>
  <si>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</si>
  <si>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</si>
  <si>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</si>
  <si>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</si>
  <si>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</si>
  <si>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</si>
  <si>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</si>
  <si>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</si>
  <si>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</si>
  <si>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</si>
  <si>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</si>
  <si>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</si>
  <si>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</si>
  <si>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</si>
  <si>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</si>
  <si>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</si>
  <si>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</si>
  <si>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</si>
  <si>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</si>
  <si>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</si>
  <si>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</si>
  <si>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</si>
  <si>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</si>
  <si>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</si>
  <si>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</si>
  <si>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</si>
  <si>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</si>
  <si>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</si>
  <si>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</si>
  <si>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</si>
  <si>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</si>
  <si>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</si>
  <si>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</si>
  <si>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</si>
  <si>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</si>
  <si>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</si>
  <si>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</si>
  <si>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</si>
  <si>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</si>
  <si>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</si>
  <si>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</si>
  <si>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</si>
  <si>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</si>
  <si>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</si>
  <si>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</si>
  <si>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</si>
  <si>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</si>
  <si>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</si>
  <si>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</si>
  <si>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</si>
  <si>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</si>
  <si>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</si>
  <si>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</si>
  <si>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</si>
  <si>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</si>
  <si>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</si>
  <si>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</si>
  <si>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</si>
  <si>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</si>
  <si>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</si>
  <si>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</si>
  <si>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</si>
  <si>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</si>
  <si>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</si>
  <si>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</si>
  <si>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</si>
  <si>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</si>
  <si>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</si>
  <si>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</si>
  <si>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</si>
  <si>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</si>
  <si>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</si>
  <si>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</si>
  <si>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</si>
  <si>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</si>
  <si>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</si>
  <si>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</si>
  <si>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</si>
  <si>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</si>
  <si>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</si>
  <si>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</si>
  <si>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</si>
  <si>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</si>
  <si>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</si>
  <si>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</si>
  <si>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</si>
  <si>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</si>
  <si>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</si>
  <si>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</si>
  <si>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</si>
  <si>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</si>
  <si>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</si>
  <si>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</si>
  <si>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</si>
  <si>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</si>
  <si>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</si>
  <si>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</si>
  <si>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</si>
  <si>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</si>
  <si>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</si>
  <si>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</si>
  <si>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</si>
  <si>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</si>
  <si>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</si>
  <si>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</si>
  <si>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</si>
  <si>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</si>
  <si>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</si>
  <si>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</si>
  <si>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</si>
  <si>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</si>
  <si>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</si>
  <si>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</si>
  <si>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</si>
  <si>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</si>
  <si>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</si>
  <si>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</si>
  <si>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</si>
  <si>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</si>
  <si>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</si>
  <si>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</si>
  <si>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</si>
  <si>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</si>
  <si>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</si>
  <si>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</si>
  <si>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</si>
  <si>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</si>
  <si>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</si>
  <si>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</si>
  <si>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</si>
  <si>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</si>
  <si>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</si>
  <si>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</si>
  <si>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</si>
  <si>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</si>
  <si>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</si>
  <si>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</si>
  <si>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</si>
  <si>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</si>
  <si>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</si>
  <si>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</si>
  <si>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</si>
  <si>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</si>
  <si>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</si>
  <si>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</si>
  <si>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</si>
  <si>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</si>
  <si>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</si>
  <si>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</si>
  <si>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</si>
  <si>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</si>
  <si>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</si>
  <si>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</si>
  <si>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</si>
  <si>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</si>
  <si>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</si>
  <si>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</si>
  <si>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</si>
  <si>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</si>
  <si>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</si>
  <si>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</si>
  <si>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</si>
  <si>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</si>
  <si>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</si>
  <si>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</si>
  <si>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</si>
  <si>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</si>
  <si>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</si>
  <si>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</si>
  <si>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</si>
  <si>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</si>
  <si>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</si>
  <si>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</si>
  <si>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</si>
  <si>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</si>
  <si>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</si>
  <si>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</si>
  <si>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</si>
  <si>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</si>
  <si>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</si>
  <si>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</si>
  <si>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</si>
  <si>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</si>
  <si>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</si>
  <si>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</si>
  <si>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</si>
  <si>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</si>
  <si>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</si>
  <si>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</si>
  <si>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</si>
  <si>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</si>
  <si>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</si>
  <si>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</si>
  <si>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</si>
  <si>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</si>
  <si>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</si>
  <si>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</si>
  <si>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</si>
  <si>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</si>
  <si>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</si>
  <si>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</si>
  <si>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</si>
  <si>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</si>
  <si>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</si>
  <si>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</si>
  <si>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</si>
  <si>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</si>
  <si>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</si>
  <si>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</si>
  <si>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</si>
  <si>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</si>
  <si>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</si>
  <si>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</si>
  <si>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</si>
  <si>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</si>
  <si>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</si>
  <si>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</si>
  <si>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</si>
  <si>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</si>
  <si>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</si>
  <si>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</si>
  <si>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</si>
  <si>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</si>
  <si>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</si>
  <si>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</si>
  <si>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</si>
  <si>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</si>
  <si>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</si>
  <si>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</si>
  <si>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</si>
  <si>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</si>
  <si>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</si>
  <si>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</si>
  <si>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</si>
  <si>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</si>
  <si>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</si>
  <si>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</si>
  <si>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</si>
  <si>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</si>
  <si>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</si>
  <si>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</si>
  <si>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</si>
  <si>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</si>
  <si>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</si>
  <si>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</si>
  <si>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</si>
  <si>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</si>
  <si>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</si>
  <si>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</si>
  <si>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</si>
  <si>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</si>
  <si>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</si>
  <si>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</si>
  <si>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</si>
  <si>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</si>
  <si>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</si>
  <si>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</si>
  <si>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</si>
  <si>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</si>
  <si>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</si>
  <si>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</si>
  <si>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</si>
  <si>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</si>
  <si>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</si>
  <si>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</si>
  <si>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</si>
  <si>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</si>
  <si>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</si>
  <si>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</si>
  <si>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</si>
  <si>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</si>
  <si>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</si>
  <si>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</si>
  <si>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</si>
  <si>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</si>
  <si>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</si>
  <si>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</si>
  <si>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</si>
  <si>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</si>
  <si>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</si>
  <si>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</si>
  <si>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</si>
  <si>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</si>
  <si>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</si>
  <si>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</si>
  <si>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</si>
  <si>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</si>
  <si>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</si>
  <si>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</si>
  <si>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</si>
  <si>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</si>
  <si>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</si>
  <si>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</si>
  <si>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</si>
  <si>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</si>
  <si>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</si>
  <si>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</si>
  <si>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</si>
  <si>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</si>
  <si>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</si>
  <si>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</si>
  <si>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</si>
  <si>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</si>
  <si>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</si>
  <si>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</si>
  <si>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</si>
  <si>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</si>
  <si>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</si>
  <si>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</si>
  <si>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</si>
  <si>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</si>
  <si>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</si>
  <si>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</si>
  <si>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</si>
  <si>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</si>
  <si>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</si>
  <si>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</si>
  <si>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</si>
  <si>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</si>
  <si>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</si>
  <si>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</si>
  <si>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</si>
  <si>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</si>
  <si>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</si>
  <si>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</si>
  <si>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</si>
  <si>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</si>
  <si>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</si>
  <si>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</si>
  <si>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</si>
  <si>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</si>
  <si>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</si>
  <si>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</si>
  <si>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</si>
  <si>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</si>
  <si>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</si>
  <si>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</si>
  <si>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</si>
  <si>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</si>
  <si>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</si>
  <si>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</si>
  <si>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</si>
  <si>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</si>
  <si>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</si>
  <si>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</si>
  <si>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</si>
  <si>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</si>
  <si>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</si>
  <si>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</si>
  <si>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</si>
  <si>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</si>
  <si>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</si>
  <si>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</si>
  <si>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</si>
  <si>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</si>
  <si>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</si>
  <si>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</si>
  <si>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</si>
  <si>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</si>
  <si>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</si>
  <si>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</si>
  <si>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</si>
  <si>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</si>
  <si>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</si>
  <si>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</si>
  <si>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</si>
  <si>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</si>
  <si>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</si>
  <si>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</si>
  <si>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</si>
  <si>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</si>
  <si>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</si>
  <si>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</si>
  <si>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</si>
  <si>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</si>
  <si>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</si>
  <si>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</si>
  <si>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</si>
  <si>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</si>
  <si>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</si>
  <si>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</si>
  <si>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</si>
  <si>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</si>
  <si>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</si>
  <si>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</si>
  <si>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</si>
  <si>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</si>
  <si>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</si>
  <si>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</si>
  <si>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</si>
  <si>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</si>
  <si>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</si>
  <si>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</si>
  <si>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</si>
  <si>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</si>
  <si>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</si>
  <si>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</si>
  <si>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</si>
  <si>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</si>
  <si>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</si>
  <si>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</si>
  <si>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</si>
  <si>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</si>
  <si>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</si>
  <si>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</si>
  <si>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</si>
  <si>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</si>
  <si>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</si>
  <si>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</si>
  <si>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</si>
  <si>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</si>
  <si>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</si>
  <si>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</si>
  <si>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</si>
  <si>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</si>
  <si>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</si>
  <si>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</si>
  <si>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</si>
  <si>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</si>
  <si>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</si>
  <si>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</si>
  <si>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</si>
  <si>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</si>
  <si>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</si>
  <si>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</si>
  <si>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</si>
  <si>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</si>
  <si>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</si>
  <si>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</si>
  <si>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</si>
  <si>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</si>
  <si>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</si>
  <si>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</si>
  <si>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</si>
  <si>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</si>
  <si>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</si>
  <si>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</si>
  <si>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</si>
  <si>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</si>
  <si>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</si>
  <si>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</si>
  <si>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</si>
  <si>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</si>
  <si>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</si>
  <si>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</si>
  <si>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</si>
  <si>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</si>
  <si>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</si>
  <si>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</si>
  <si>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</si>
  <si>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</si>
  <si>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</si>
  <si>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</si>
  <si>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</si>
  <si>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</si>
  <si>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</si>
  <si>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</si>
  <si>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</si>
  <si>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</si>
  <si>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</si>
  <si>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</si>
  <si>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</si>
  <si>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</si>
  <si>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</si>
  <si>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</si>
  <si>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</si>
  <si>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</si>
  <si>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</si>
  <si>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</si>
  <si>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</si>
  <si>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</si>
  <si>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</si>
  <si>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</si>
  <si>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</si>
  <si>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</si>
  <si>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</si>
  <si>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</si>
  <si>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</si>
  <si>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</si>
  <si>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</si>
  <si>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</si>
  <si>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</si>
  <si>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</si>
  <si>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</si>
  <si>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</si>
  <si>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</si>
  <si>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</si>
  <si>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</si>
  <si>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</si>
  <si>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</si>
  <si>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</si>
  <si>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</si>
  <si>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</si>
  <si>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</si>
  <si>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</si>
  <si>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</si>
  <si>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</si>
  <si>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</si>
  <si>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</si>
  <si>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</si>
  <si>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</si>
  <si>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</si>
  <si>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</si>
  <si>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</si>
  <si>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</si>
  <si>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</si>
  <si>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</si>
  <si>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</si>
  <si>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</si>
  <si>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</si>
  <si>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</si>
  <si>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</si>
  <si>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</si>
  <si>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</si>
  <si>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</si>
  <si>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</si>
  <si>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</si>
  <si>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</si>
  <si>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</si>
  <si>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</si>
  <si>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</si>
  <si>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</si>
  <si>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</si>
  <si>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</si>
  <si>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</si>
  <si>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</si>
  <si>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</si>
  <si>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</si>
  <si>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</si>
  <si>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</si>
  <si>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</si>
  <si>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</si>
  <si>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</si>
  <si>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</si>
  <si>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</si>
  <si>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</si>
  <si>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</si>
  <si>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</si>
  <si>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</si>
  <si>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</si>
  <si>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</si>
  <si>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</si>
  <si>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</si>
  <si>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</si>
  <si>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</si>
  <si>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</si>
  <si>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</si>
  <si>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</si>
  <si>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</si>
  <si>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</si>
  <si>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</si>
  <si>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</si>
  <si>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</si>
  <si>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</si>
  <si>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</si>
  <si>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</si>
  <si>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</si>
  <si>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</si>
  <si>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</si>
  <si>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</si>
  <si>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</si>
  <si>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</si>
  <si>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</si>
  <si>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</si>
  <si>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</si>
  <si>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</si>
  <si>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</si>
  <si>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</si>
  <si>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</si>
  <si>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</si>
  <si>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</si>
  <si>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</si>
  <si>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</si>
  <si>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</si>
  <si>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</si>
  <si>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</si>
  <si>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</si>
  <si>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</si>
  <si>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</si>
  <si>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</si>
  <si>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</si>
  <si>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</si>
  <si>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</si>
  <si>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</si>
  <si>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</si>
  <si>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</si>
  <si>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</si>
  <si>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</si>
  <si>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</si>
  <si>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</si>
  <si>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</si>
  <si>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</si>
  <si>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</si>
  <si>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</si>
  <si>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</si>
  <si>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</si>
  <si>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</si>
  <si>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</si>
  <si>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</si>
  <si>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</si>
  <si>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</si>
  <si>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</si>
  <si>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</si>
  <si>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</si>
  <si>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</si>
  <si>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</si>
  <si>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</si>
  <si>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</si>
  <si>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</si>
  <si>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</si>
  <si>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</si>
  <si>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</si>
  <si>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</si>
  <si>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</si>
  <si>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</si>
  <si>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</si>
  <si>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</si>
  <si>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</si>
  <si>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</si>
  <si>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</si>
  <si>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</si>
  <si>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</si>
  <si>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</si>
  <si>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</si>
  <si>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</si>
  <si>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</si>
  <si>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</si>
  <si>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</si>
  <si>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</si>
  <si>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</si>
  <si>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</si>
  <si>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</si>
  <si>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</si>
  <si>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</si>
  <si>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</si>
  <si>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</si>
  <si>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</si>
  <si>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</si>
  <si>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</si>
  <si>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</si>
  <si>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</si>
  <si>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</si>
  <si>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</si>
  <si>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</si>
  <si>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</si>
  <si>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</si>
  <si>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</si>
  <si>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</si>
  <si>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</si>
  <si>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</si>
  <si>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</si>
  <si>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</si>
  <si>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</si>
  <si>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</si>
  <si>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</si>
  <si>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</si>
  <si>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</si>
  <si>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</si>
  <si>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</si>
  <si>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</si>
  <si>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</si>
  <si>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</si>
  <si>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</si>
  <si>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</si>
  <si>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</si>
  <si>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</si>
  <si>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</si>
  <si>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</si>
  <si>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</si>
  <si>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</si>
  <si>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</si>
  <si>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</si>
  <si>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</si>
  <si>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</si>
  <si>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</si>
  <si>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</si>
  <si>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</si>
  <si>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</si>
  <si>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</si>
  <si>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</si>
  <si>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</si>
  <si>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</si>
  <si>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</si>
  <si>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</si>
  <si>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</si>
  <si>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</si>
  <si>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</si>
  <si>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</si>
  <si>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</si>
  <si>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</si>
  <si>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</si>
  <si>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</si>
  <si>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</si>
  <si>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</si>
  <si>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</si>
  <si>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</si>
  <si>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</si>
  <si>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</si>
  <si>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</si>
  <si>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</si>
  <si>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</si>
  <si>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</si>
  <si>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</si>
  <si>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</si>
  <si>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</si>
  <si>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</si>
  <si>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</si>
  <si>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</si>
  <si>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</si>
  <si>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</si>
  <si>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</si>
  <si>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</si>
  <si>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</si>
  <si>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</si>
  <si>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</si>
  <si>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</si>
  <si>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</si>
  <si>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</si>
  <si>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</si>
  <si>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</si>
  <si>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</si>
  <si>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</si>
  <si>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</si>
  <si>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</si>
  <si>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</si>
  <si>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</si>
  <si>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</si>
  <si>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</si>
  <si>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</si>
  <si>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</si>
  <si>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</si>
  <si>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</si>
  <si>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</si>
  <si>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</si>
  <si>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</si>
  <si>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</si>
  <si>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</si>
  <si>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</si>
  <si>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</si>
  <si>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</si>
  <si>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</si>
  <si>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</si>
  <si>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</si>
  <si>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</si>
  <si>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</si>
  <si>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</si>
  <si>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</si>
  <si>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</si>
  <si>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</si>
  <si>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</si>
  <si>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</si>
  <si>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</si>
  <si>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</si>
  <si>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</si>
  <si>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</si>
  <si>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</si>
  <si>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</si>
  <si>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</si>
  <si>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</si>
  <si>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</si>
  <si>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</si>
  <si>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</si>
  <si>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</si>
  <si>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</si>
  <si>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</si>
  <si>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</si>
  <si>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</si>
  <si>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</si>
  <si>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</si>
  <si>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</si>
  <si>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</si>
  <si>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</si>
  <si>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</si>
  <si>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</si>
  <si>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</si>
  <si>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</si>
  <si>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</si>
  <si>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</si>
  <si>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</si>
  <si>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</si>
  <si>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</si>
  <si>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</si>
  <si>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</si>
  <si>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</si>
  <si>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</si>
  <si>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</si>
  <si>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</si>
  <si>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</si>
  <si>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</si>
  <si>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</si>
  <si>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</si>
  <si>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</si>
  <si>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</si>
  <si>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</si>
  <si>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</si>
  <si>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</si>
  <si>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</si>
  <si>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</si>
  <si>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</si>
  <si>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</si>
  <si>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</si>
  <si>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</si>
  <si>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</si>
  <si>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</si>
  <si>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</si>
  <si>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</si>
  <si>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</si>
  <si>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</si>
  <si>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</si>
  <si>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</si>
  <si>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</si>
  <si>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</si>
  <si>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</si>
  <si>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</si>
  <si>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</si>
  <si>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</si>
  <si>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</si>
  <si>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</si>
  <si>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</si>
  <si>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</si>
  <si>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</si>
  <si>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</si>
  <si>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</si>
  <si>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</si>
  <si>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</si>
  <si>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</si>
  <si>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</si>
  <si>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</si>
  <si>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</si>
  <si>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</si>
  <si>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</si>
  <si>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</si>
  <si>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</si>
  <si>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</si>
  <si>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</si>
  <si>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</si>
  <si>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</si>
  <si>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</si>
  <si>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</si>
  <si>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</si>
  <si>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</si>
  <si>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</si>
  <si>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</si>
  <si>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</si>
  <si>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</si>
  <si>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</si>
  <si>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</si>
  <si>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</si>
  <si>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</si>
  <si>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</si>
  <si>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</si>
  <si>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</si>
  <si>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</si>
  <si>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</si>
  <si>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</si>
  <si>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</si>
  <si>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</si>
  <si>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</si>
  <si>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</si>
  <si>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</si>
  <si>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</si>
  <si>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</si>
  <si>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</si>
  <si>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</si>
  <si>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</si>
  <si>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</si>
  <si>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</si>
  <si>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</si>
  <si>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</si>
  <si>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</si>
  <si>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</si>
  <si>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</si>
  <si>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</si>
  <si>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</si>
  <si>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</si>
  <si>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</si>
  <si>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</si>
  <si>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</si>
  <si>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</si>
  <si>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</si>
  <si>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</si>
  <si>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</si>
  <si>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</si>
  <si>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</si>
  <si>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</si>
  <si>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</si>
  <si>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</si>
  <si>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</si>
  <si>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</si>
  <si>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</si>
  <si>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</si>
  <si>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</si>
  <si>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</si>
  <si>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</si>
  <si>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</si>
  <si>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</si>
  <si>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</si>
  <si>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</si>
  <si>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</si>
  <si>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</si>
  <si>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</si>
  <si>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</si>
  <si>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</si>
  <si>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</si>
  <si>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</si>
  <si>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</si>
  <si>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</si>
  <si>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</si>
  <si>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</si>
  <si>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</si>
  <si>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</si>
  <si>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</si>
  <si>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</si>
  <si>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</si>
  <si>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</si>
  <si>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</si>
  <si>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</si>
  <si>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</si>
  <si>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</si>
  <si>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</si>
  <si>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</si>
  <si>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</si>
  <si>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</si>
  <si>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</si>
  <si>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</si>
  <si>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</si>
  <si>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</si>
  <si>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</si>
  <si>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</si>
  <si>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</si>
  <si>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</si>
  <si>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</si>
  <si>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</si>
  <si>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</si>
  <si>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</si>
  <si>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</si>
  <si>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</si>
  <si>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</si>
  <si>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</si>
  <si>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</si>
  <si>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</si>
  <si>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</si>
  <si>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</si>
  <si>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</si>
  <si>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</si>
  <si>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</si>
  <si>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</si>
  <si>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</si>
  <si>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</si>
  <si>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</si>
  <si>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</si>
  <si>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</si>
  <si>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</si>
  <si>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</si>
  <si>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</si>
  <si>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</si>
  <si>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</si>
  <si>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</si>
  <si>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</si>
  <si>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</si>
  <si>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</si>
  <si>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</si>
  <si>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</si>
  <si>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</si>
  <si>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</si>
  <si>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</si>
  <si>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</si>
  <si>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</si>
  <si>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</si>
  <si>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</si>
  <si>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</si>
  <si>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</si>
  <si>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</si>
  <si>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</si>
  <si>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</si>
  <si>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</si>
  <si>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</si>
  <si>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</si>
  <si>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</si>
  <si>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</si>
  <si>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</si>
  <si>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</si>
  <si>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</si>
  <si>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</si>
  <si>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</si>
  <si>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</si>
  <si>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</si>
  <si>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</si>
  <si>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</si>
  <si>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</si>
  <si>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</si>
  <si>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</si>
  <si>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</si>
  <si>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</si>
  <si>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</si>
  <si>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</si>
  <si>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</si>
  <si>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</si>
  <si>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</si>
  <si>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</si>
  <si>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</si>
  <si>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</si>
  <si>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</si>
  <si>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</si>
  <si>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</si>
  <si>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</si>
  <si>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</si>
  <si>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</si>
  <si>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</si>
  <si>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</si>
  <si>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</si>
  <si>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</si>
  <si>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</si>
  <si>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</si>
  <si>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</si>
  <si>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</si>
  <si>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</si>
  <si>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</si>
  <si>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</si>
  <si>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</si>
  <si>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</si>
  <si>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</si>
  <si>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</si>
  <si>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</si>
  <si>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</si>
  <si>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</si>
  <si>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</si>
  <si>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</si>
  <si>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</si>
  <si>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</si>
  <si>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</si>
  <si>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</si>
  <si>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</si>
  <si>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</si>
  <si>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</si>
  <si>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</si>
  <si>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</si>
  <si>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</si>
  <si>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</si>
  <si>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</si>
  <si>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</si>
  <si>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</si>
  <si>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</si>
  <si>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</si>
  <si>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</si>
  <si>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</si>
  <si>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</si>
  <si>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</si>
  <si>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</si>
  <si>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</si>
  <si>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</si>
  <si>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</si>
  <si>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</si>
  <si>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</si>
  <si>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</si>
  <si>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</si>
  <si>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</si>
  <si>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</si>
  <si>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</si>
  <si>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</si>
  <si>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</si>
  <si>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</si>
  <si>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</si>
  <si>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</si>
  <si>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</si>
  <si>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</si>
  <si>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</si>
  <si>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</si>
  <si>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</si>
  <si>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</si>
  <si>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</si>
  <si>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</si>
  <si>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</si>
  <si>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</si>
  <si>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</si>
  <si>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</si>
  <si>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</si>
  <si>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</si>
  <si>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</si>
  <si>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</si>
  <si>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</si>
  <si>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</si>
  <si>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</si>
  <si>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</si>
  <si>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</si>
  <si>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</si>
  <si>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</si>
  <si>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</si>
  <si>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</si>
  <si>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</si>
  <si>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</si>
  <si>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</si>
  <si>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</si>
  <si>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</si>
  <si>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</si>
  <si>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</si>
  <si>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</si>
  <si>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</si>
  <si>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</si>
  <si>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</si>
  <si>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</si>
  <si>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</si>
  <si>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</si>
  <si>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</si>
  <si>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</si>
  <si>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</si>
  <si>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</si>
  <si>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</si>
  <si>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</si>
  <si>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</si>
  <si>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</si>
  <si>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</si>
  <si>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</si>
  <si>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</si>
  <si>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</si>
  <si>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</si>
  <si>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</si>
  <si>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</si>
  <si>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</si>
  <si>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</si>
  <si>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</si>
  <si>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</si>
  <si>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</si>
  <si>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</si>
  <si>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</si>
  <si>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</si>
  <si>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</si>
  <si>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</si>
  <si>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</si>
  <si>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</si>
  <si>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</si>
  <si>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</si>
  <si>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</si>
  <si>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</si>
  <si>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</si>
  <si>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</si>
  <si>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</si>
  <si>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</si>
  <si>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</si>
  <si>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</si>
  <si>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</si>
  <si>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</si>
  <si>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</si>
  <si>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</si>
  <si>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</si>
  <si>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</si>
  <si>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</si>
  <si>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</si>
  <si>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</si>
  <si>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</si>
  <si>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</si>
  <si>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</si>
  <si>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</si>
  <si>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</si>
  <si>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</si>
  <si>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</si>
  <si>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</si>
  <si>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</si>
  <si>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</si>
  <si>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</si>
  <si>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</si>
  <si>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</si>
  <si>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</si>
  <si>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</si>
  <si>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</si>
  <si>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</si>
  <si>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</si>
  <si>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</si>
  <si>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</si>
  <si>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</si>
  <si>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</si>
  <si>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</si>
  <si>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</si>
  <si>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</si>
  <si>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</si>
  <si>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</si>
  <si>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</si>
  <si>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</si>
  <si>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</si>
  <si>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</si>
  <si>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</si>
  <si>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</si>
  <si>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</si>
  <si>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</si>
  <si>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</si>
  <si>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</si>
  <si>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</si>
  <si>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</si>
  <si>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</si>
  <si>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</si>
  <si>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</si>
  <si>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</si>
  <si>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</si>
  <si>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</si>
  <si>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</si>
  <si>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</si>
  <si>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</si>
  <si>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</si>
  <si>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</si>
  <si>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</si>
  <si>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</si>
  <si>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</si>
  <si>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</si>
  <si>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</si>
  <si>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</si>
  <si>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</si>
  <si>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</si>
  <si>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</si>
  <si>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</si>
  <si>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</si>
  <si>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</si>
  <si>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</si>
  <si>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</si>
  <si>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</si>
  <si>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</si>
  <si>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</si>
  <si>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</si>
  <si>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</si>
  <si>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</si>
  <si>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</si>
  <si>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</si>
  <si>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</si>
  <si>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</si>
  <si>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</si>
  <si>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</si>
  <si>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</si>
  <si>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</si>
  <si>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</si>
  <si>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</si>
  <si>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</si>
  <si>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</si>
  <si>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</si>
  <si>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</si>
  <si>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</si>
  <si>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</si>
  <si>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</si>
  <si>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</si>
  <si>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</si>
  <si>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</si>
  <si>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</si>
  <si>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</si>
  <si>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</si>
  <si>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</si>
  <si>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</si>
  <si>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</si>
  <si>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</si>
  <si>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</si>
  <si>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</si>
  <si>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</si>
  <si>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</si>
  <si>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</si>
  <si>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</si>
  <si>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</si>
  <si>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</si>
  <si>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</si>
  <si>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</si>
  <si>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</si>
  <si>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</si>
  <si>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</si>
  <si>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</si>
  <si>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</si>
  <si>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</si>
  <si>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</si>
  <si>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</si>
  <si>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</si>
  <si>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</si>
  <si>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</si>
  <si>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</si>
  <si>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</si>
  <si>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</si>
  <si>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</si>
  <si>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</si>
  <si>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</si>
  <si>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</si>
  <si>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</si>
  <si>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</si>
  <si>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</si>
  <si>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</si>
  <si>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</si>
  <si>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</si>
  <si>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</si>
  <si>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</si>
  <si>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</si>
  <si>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</si>
  <si>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</si>
  <si>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</si>
  <si>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</si>
  <si>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</si>
  <si>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</si>
  <si>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</si>
  <si>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</si>
  <si>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</si>
  <si>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</si>
  <si>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</si>
  <si>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</si>
  <si>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</si>
  <si>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</si>
  <si>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</si>
  <si>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</si>
  <si>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</si>
  <si>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</si>
  <si>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</si>
  <si>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</si>
  <si>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</si>
  <si>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</si>
  <si>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</si>
  <si>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</si>
  <si>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</si>
  <si>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</si>
  <si>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</si>
  <si>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</si>
  <si>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</si>
  <si>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</si>
  <si>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</si>
  <si>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</si>
  <si>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</si>
  <si>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</si>
  <si>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</si>
  <si>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</si>
  <si>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</si>
  <si>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</si>
  <si>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</si>
  <si>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</si>
  <si>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</si>
  <si>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</si>
  <si>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</si>
  <si>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</si>
  <si>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</si>
  <si>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</si>
  <si>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</si>
  <si>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</si>
  <si>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</si>
  <si>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</si>
  <si>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</si>
  <si>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</si>
  <si>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</si>
  <si>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</si>
  <si>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</si>
  <si>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</si>
  <si>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</si>
  <si>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</si>
  <si>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</si>
  <si>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</si>
  <si>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</si>
  <si>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</si>
  <si>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</si>
  <si>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</si>
  <si>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</si>
  <si>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</si>
  <si>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</si>
  <si>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</si>
  <si>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</si>
  <si>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</si>
  <si>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</si>
  <si>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</si>
  <si>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</si>
  <si>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</si>
  <si>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</si>
  <si>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</si>
  <si>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</si>
  <si>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</si>
  <si>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</si>
  <si>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</si>
  <si>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</si>
  <si>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</si>
  <si>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</si>
  <si>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</si>
  <si>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</si>
  <si>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</si>
  <si>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</si>
  <si>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</si>
  <si>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</si>
  <si>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</si>
  <si>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</si>
  <si>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</si>
  <si>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</si>
  <si>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</si>
  <si>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</si>
  <si>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</si>
  <si>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</si>
  <si>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</si>
  <si>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</si>
  <si>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</si>
  <si>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</si>
  <si>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</si>
  <si>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</si>
  <si>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</si>
  <si>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</si>
  <si>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</si>
  <si>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</si>
  <si>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</si>
  <si>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</si>
  <si>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</si>
  <si>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</si>
  <si>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</si>
  <si>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</si>
  <si>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</si>
  <si>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</si>
  <si>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</si>
  <si>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</si>
  <si>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</si>
  <si>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</si>
  <si>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</si>
  <si>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</si>
  <si>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</si>
  <si>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</si>
  <si>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</si>
  <si>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</si>
  <si>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</si>
  <si>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</si>
  <si>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</si>
  <si>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</si>
  <si>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</si>
  <si>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</si>
  <si>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</si>
  <si>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</si>
  <si>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</si>
  <si>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</si>
  <si>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</si>
  <si>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</si>
  <si>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</si>
  <si>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</si>
  <si>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</si>
  <si>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</si>
  <si>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</si>
  <si>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</si>
  <si>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</si>
  <si>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</si>
  <si>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</si>
  <si>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</si>
  <si>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</si>
  <si>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</si>
  <si>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</si>
  <si>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</si>
  <si>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</si>
  <si>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</si>
  <si>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</si>
  <si>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</si>
  <si>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</si>
  <si>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</si>
  <si>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</si>
  <si>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</si>
  <si>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</si>
  <si>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</si>
  <si>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</si>
  <si>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</si>
  <si>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</si>
  <si>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</si>
  <si>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</si>
  <si>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</si>
  <si>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</si>
  <si>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</si>
  <si>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</si>
  <si>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</si>
  <si>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</si>
  <si>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</si>
  <si>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</si>
  <si>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</si>
  <si>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</si>
  <si>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</si>
  <si>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</si>
  <si>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</si>
  <si>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</si>
  <si>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</si>
  <si>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</si>
  <si>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</si>
  <si>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</si>
  <si>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</si>
  <si>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</si>
  <si>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</si>
  <si>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</si>
  <si>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</si>
  <si>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</si>
  <si>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</si>
  <si>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</si>
  <si>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</si>
  <si>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</si>
  <si>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</si>
  <si>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</si>
  <si>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</si>
  <si>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</si>
  <si>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</si>
  <si>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</si>
  <si>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</si>
  <si>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</si>
  <si>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</si>
  <si>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</si>
  <si>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</si>
  <si>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</si>
  <si>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</si>
  <si>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</si>
  <si>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</si>
  <si>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</si>
  <si>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</si>
  <si>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</si>
  <si>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</si>
  <si>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</si>
  <si>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</si>
  <si>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</si>
  <si>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</si>
  <si>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</si>
  <si>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</si>
  <si>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</si>
  <si>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</si>
  <si>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</si>
  <si>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</si>
  <si>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</si>
  <si>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</si>
  <si>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</si>
  <si>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</si>
  <si>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</si>
  <si>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</si>
  <si>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</si>
  <si>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</si>
  <si>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</si>
  <si>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</si>
  <si>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</si>
  <si>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</si>
  <si>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</si>
  <si>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</si>
  <si>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</si>
  <si>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</si>
  <si>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</si>
  <si>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</si>
  <si>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</si>
  <si>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</si>
  <si>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</si>
  <si>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</si>
  <si>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</si>
  <si>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</si>
  <si>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</si>
  <si>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</si>
  <si>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</si>
  <si>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</si>
  <si>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</si>
  <si>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</si>
  <si>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</si>
  <si>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</si>
  <si>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</si>
  <si>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</si>
  <si>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</si>
  <si>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</si>
  <si>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</si>
  <si>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</si>
  <si>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</si>
  <si>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</si>
  <si>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</si>
  <si>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</si>
  <si>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</si>
  <si>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</si>
  <si>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</si>
  <si>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</si>
  <si>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</si>
  <si>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</si>
  <si>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</si>
  <si>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</si>
  <si>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</si>
  <si>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</si>
  <si>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</si>
  <si>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</si>
  <si>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</si>
  <si>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</si>
  <si>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</si>
  <si>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</si>
  <si>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</si>
  <si>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</si>
  <si>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</si>
  <si>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</si>
  <si>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</si>
  <si>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</si>
  <si>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</si>
  <si>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</si>
  <si>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</si>
  <si>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</si>
  <si>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</si>
  <si>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</si>
  <si>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</si>
  <si>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</si>
  <si>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</si>
  <si>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</si>
  <si>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</si>
  <si>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</si>
  <si>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</si>
  <si>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</si>
  <si>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</si>
  <si>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</si>
  <si>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</si>
  <si>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</si>
  <si>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</si>
  <si>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</si>
  <si>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</si>
  <si>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</si>
  <si>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</si>
  <si>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</si>
  <si>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</si>
  <si>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</si>
  <si>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</si>
  <si>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</si>
  <si>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</si>
  <si>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</si>
  <si>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</si>
  <si>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</si>
  <si>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</si>
  <si>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</si>
  <si>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</si>
  <si>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</si>
  <si>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</si>
  <si>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</si>
  <si>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</si>
  <si>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</si>
  <si>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</si>
  <si>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</si>
  <si>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</si>
  <si>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</si>
  <si>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</si>
  <si>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</si>
  <si>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</si>
  <si>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</si>
  <si>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</si>
  <si>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</si>
  <si>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</si>
  <si>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</si>
  <si>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</si>
  <si>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</si>
  <si>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</si>
  <si>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</si>
  <si>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</si>
  <si>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</si>
  <si>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</si>
  <si>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</si>
  <si>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</si>
  <si>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</si>
  <si>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</si>
  <si>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</si>
  <si>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</si>
  <si>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</si>
  <si>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</si>
  <si>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</si>
  <si>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</si>
  <si>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</si>
  <si>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</si>
  <si>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</si>
  <si>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</si>
  <si>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</si>
  <si>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</si>
  <si>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</si>
  <si>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</si>
  <si>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</si>
  <si>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</si>
  <si>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</si>
  <si>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</si>
  <si>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</si>
  <si>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</si>
  <si>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</si>
  <si>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</si>
  <si>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</si>
  <si>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</si>
  <si>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</si>
  <si>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</si>
  <si>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</si>
  <si>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</si>
  <si>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</si>
  <si>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</si>
  <si>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</si>
  <si>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</si>
  <si>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</si>
  <si>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</si>
  <si>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</si>
  <si>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</si>
  <si>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</si>
  <si>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</si>
  <si>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</si>
  <si>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</si>
  <si>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</si>
  <si>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</si>
  <si>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</si>
  <si>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</si>
  <si>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</si>
  <si>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</si>
  <si>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</si>
  <si>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</si>
  <si>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</si>
  <si>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</si>
  <si>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</si>
  <si>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</si>
  <si>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</si>
  <si>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</si>
  <si>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</si>
  <si>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</si>
  <si>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</si>
  <si>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</si>
  <si>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</si>
  <si>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</si>
  <si>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</si>
  <si>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</si>
  <si>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</si>
  <si>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</si>
  <si>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</si>
  <si>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</si>
  <si>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</si>
  <si>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</si>
  <si>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</si>
  <si>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</si>
  <si>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</si>
  <si>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</si>
  <si>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</si>
  <si>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</si>
  <si>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</si>
  <si>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</si>
  <si>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</si>
  <si>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</si>
  <si>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</si>
  <si>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</si>
  <si>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</si>
  <si>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</si>
  <si>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</si>
  <si>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</si>
  <si>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</si>
  <si>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</si>
  <si>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</si>
  <si>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</si>
  <si>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</si>
  <si>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</si>
  <si>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</si>
  <si>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</si>
  <si>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</si>
  <si>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</si>
  <si>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</si>
  <si>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</si>
  <si>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</si>
  <si>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</si>
  <si>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</si>
  <si>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</si>
  <si>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</si>
  <si>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</si>
  <si>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</si>
  <si>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</si>
  <si>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</si>
  <si>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</si>
  <si>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</si>
  <si>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</si>
  <si>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</si>
  <si>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</si>
  <si>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</si>
  <si>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</si>
  <si>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</si>
  <si>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</si>
  <si>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</si>
  <si>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</si>
  <si>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</si>
  <si>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</si>
  <si>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</si>
  <si>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</si>
  <si>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</si>
  <si>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</si>
  <si>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</si>
  <si>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</si>
  <si>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</si>
  <si>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</si>
  <si>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</si>
  <si>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</si>
  <si>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</si>
  <si>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</si>
  <si>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</si>
  <si>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</si>
  <si>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</si>
  <si>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</si>
  <si>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</si>
  <si>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</si>
  <si>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</si>
  <si>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</si>
  <si>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</si>
  <si>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</si>
  <si>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</si>
  <si>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</si>
  <si>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</si>
  <si>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</si>
  <si>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</si>
  <si>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</si>
  <si>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</si>
  <si>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</si>
  <si>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</si>
  <si>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</si>
  <si>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</si>
  <si>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</si>
  <si>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</si>
  <si>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</si>
  <si>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</si>
  <si>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</si>
  <si>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</si>
  <si>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</si>
  <si>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</si>
  <si>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</si>
  <si>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</si>
  <si>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</si>
  <si>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</si>
  <si>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</si>
  <si>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</si>
  <si>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</si>
  <si>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</si>
  <si>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</si>
  <si>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</si>
  <si>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</si>
  <si>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</si>
  <si>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</si>
  <si>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</si>
  <si>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</si>
  <si>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</si>
  <si>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</si>
  <si>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</si>
  <si>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</si>
  <si>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</si>
  <si>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</si>
  <si>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</si>
  <si>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</si>
  <si>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</si>
  <si>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</si>
  <si>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</si>
  <si>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</si>
  <si>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</si>
  <si>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</si>
  <si>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</si>
  <si>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</si>
  <si>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</si>
  <si>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</si>
  <si>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</si>
  <si>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</si>
  <si>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</si>
  <si>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</si>
  <si>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</si>
  <si>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</si>
  <si>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</si>
  <si>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</si>
  <si>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</si>
  <si>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</si>
  <si>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</si>
  <si>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</si>
  <si>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</si>
  <si>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</si>
  <si>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</si>
  <si>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</si>
  <si>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</si>
  <si>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</si>
  <si>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</si>
  <si>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</si>
  <si>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</si>
  <si>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</si>
  <si>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</si>
  <si>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</si>
  <si>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</si>
  <si>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</si>
  <si>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</si>
  <si>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</si>
  <si>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</si>
  <si>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</si>
  <si>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</si>
  <si>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</si>
  <si>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</si>
  <si>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</si>
  <si>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</si>
  <si>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</si>
  <si>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</si>
  <si>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</si>
  <si>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</si>
  <si>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</si>
  <si>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</si>
  <si>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</si>
  <si>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</si>
  <si>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</si>
  <si>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</si>
  <si>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</si>
  <si>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</si>
  <si>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</si>
  <si>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</si>
  <si>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</si>
  <si>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</si>
  <si>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</si>
  <si>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</si>
  <si>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</si>
  <si>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</si>
  <si>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</si>
  <si>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</si>
  <si>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</si>
  <si>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</si>
  <si>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</si>
  <si>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</si>
  <si>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</si>
  <si>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</si>
  <si>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</si>
  <si>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</si>
  <si>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</si>
  <si>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</si>
  <si>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</si>
  <si>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</si>
  <si>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</si>
  <si>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</si>
  <si>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</si>
  <si>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</si>
  <si>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</si>
  <si>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</si>
  <si>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</si>
  <si>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</si>
  <si>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</si>
  <si>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</si>
  <si>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</si>
  <si>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</si>
  <si>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</si>
  <si>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</si>
  <si>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</si>
  <si>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</si>
  <si>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</si>
  <si>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</si>
  <si>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</si>
  <si>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</si>
  <si>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</si>
  <si>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</si>
  <si>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</si>
  <si>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</si>
  <si>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</si>
  <si>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</si>
  <si>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</si>
  <si>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</si>
  <si>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</si>
  <si>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</si>
  <si>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</si>
  <si>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</si>
  <si>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</si>
  <si>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</si>
  <si>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</si>
  <si>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</si>
  <si>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</si>
  <si>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</si>
  <si>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</si>
  <si>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</si>
  <si>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</si>
  <si>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</si>
  <si>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</si>
  <si>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</si>
  <si>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</si>
  <si>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</si>
  <si>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</si>
  <si>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</si>
  <si>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</si>
  <si>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</si>
  <si>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</si>
  <si>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</si>
  <si>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</si>
  <si>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</si>
  <si>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</si>
  <si>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</si>
  <si>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</si>
  <si>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</si>
  <si>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</si>
  <si>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</si>
  <si>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</si>
  <si>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</si>
  <si>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</si>
  <si>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</si>
  <si>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</si>
  <si>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</si>
  <si>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</si>
  <si>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</si>
  <si>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</si>
  <si>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</si>
  <si>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</si>
  <si>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</si>
  <si>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</si>
  <si>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</si>
  <si>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</si>
  <si>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</si>
  <si>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</si>
  <si>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</si>
  <si>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</si>
  <si>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</si>
  <si>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</si>
  <si>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</si>
  <si>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</si>
  <si>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</si>
  <si>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</si>
  <si>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</si>
  <si>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</si>
  <si>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</si>
  <si>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</si>
  <si>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</si>
  <si>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</si>
  <si>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</si>
  <si>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</si>
  <si>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</si>
  <si>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</si>
  <si>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</si>
  <si>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</si>
  <si>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</si>
  <si>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</si>
  <si>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</si>
  <si>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</si>
  <si>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</si>
  <si>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</si>
  <si>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</si>
  <si>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</si>
  <si>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</si>
  <si>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</si>
  <si>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</si>
  <si>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</si>
  <si>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</si>
  <si>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</si>
  <si>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</si>
  <si>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</si>
  <si>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</si>
  <si>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</si>
  <si>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</si>
  <si>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</si>
  <si>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</si>
  <si>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</si>
  <si>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</si>
  <si>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</si>
  <si>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</si>
  <si>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</si>
  <si>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</si>
  <si>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</si>
  <si>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</si>
  <si>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</si>
  <si>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</si>
  <si>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</si>
  <si>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</si>
  <si>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</si>
  <si>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</si>
  <si>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</si>
  <si>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</si>
  <si>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</si>
  <si>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</si>
  <si>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</si>
  <si>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</si>
  <si>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</si>
  <si>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</si>
  <si>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</si>
  <si>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</si>
  <si>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</si>
  <si>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</si>
  <si>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</si>
  <si>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</si>
  <si>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</si>
  <si>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</si>
  <si>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</si>
  <si>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</si>
  <si>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</si>
  <si>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</si>
  <si>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</si>
  <si>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</si>
  <si>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</si>
  <si>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</si>
  <si>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</si>
  <si>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</si>
  <si>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</si>
  <si>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</si>
  <si>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</si>
  <si>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</si>
  <si>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</si>
  <si>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</si>
  <si>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</si>
  <si>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</si>
  <si>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</si>
  <si>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</si>
  <si>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</si>
  <si>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</si>
  <si>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</si>
  <si>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</si>
  <si>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</si>
  <si>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</si>
  <si>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</si>
  <si>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</si>
  <si>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</si>
  <si>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</si>
  <si>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</si>
  <si>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</si>
  <si>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</si>
  <si>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</si>
  <si>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</si>
  <si>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</si>
  <si>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</si>
  <si>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</si>
  <si>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</si>
  <si>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</si>
  <si>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</si>
  <si>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</si>
  <si>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</si>
  <si>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</si>
  <si>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</si>
  <si>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</si>
  <si>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</si>
  <si>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</si>
  <si>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</si>
  <si>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</si>
  <si>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</si>
  <si>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</si>
  <si>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</si>
  <si>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</si>
  <si>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</si>
  <si>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</si>
  <si>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</si>
  <si>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</si>
  <si>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</si>
  <si>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</si>
  <si>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</si>
  <si>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</si>
  <si>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</si>
  <si>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</si>
  <si>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</si>
  <si>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</si>
  <si>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</si>
  <si>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</si>
  <si>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</si>
  <si>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</si>
  <si>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</si>
  <si>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</si>
  <si>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</si>
  <si>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</si>
  <si>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</si>
  <si>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</si>
  <si>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</si>
  <si>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</si>
  <si>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</si>
  <si>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</si>
  <si>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</si>
  <si>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</si>
  <si>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</si>
  <si>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</si>
  <si>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</si>
  <si>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</si>
  <si>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</si>
  <si>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</si>
  <si>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</si>
  <si>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</si>
  <si>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</si>
  <si>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</si>
  <si>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</si>
  <si>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</si>
  <si>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</si>
  <si>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</si>
  <si>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</si>
  <si>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</si>
  <si>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</si>
  <si>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</si>
  <si>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</si>
  <si>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</si>
  <si>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</si>
  <si>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</si>
  <si>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</si>
  <si>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</si>
  <si>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</si>
  <si>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</si>
  <si>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</si>
  <si>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</si>
  <si>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</si>
  <si>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</si>
  <si>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</si>
  <si>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</si>
  <si>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</si>
  <si>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</si>
  <si>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</si>
  <si>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</si>
  <si>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</si>
  <si>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</si>
  <si>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</si>
  <si>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</si>
  <si>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</si>
  <si>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</si>
  <si>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</si>
  <si>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</si>
  <si>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</si>
  <si>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</si>
  <si>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</si>
  <si>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</si>
  <si>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</si>
  <si>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</si>
  <si>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</si>
  <si>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</si>
  <si>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</si>
  <si>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</si>
  <si>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</si>
  <si>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</si>
  <si>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</si>
  <si>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</si>
  <si>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</si>
  <si>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</si>
  <si>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</si>
  <si>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</si>
  <si>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</si>
  <si>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</si>
  <si>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</si>
  <si>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</si>
  <si>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</si>
  <si>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</si>
  <si>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</si>
  <si>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</si>
  <si>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</si>
  <si>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</si>
  <si>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</si>
  <si>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</si>
  <si>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</si>
  <si>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</si>
  <si>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</si>
  <si>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</si>
  <si>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</si>
  <si>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</si>
  <si>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</si>
  <si>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</si>
  <si>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</si>
  <si>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</si>
  <si>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</si>
  <si>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</si>
  <si>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</si>
  <si>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</si>
  <si>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</si>
  <si>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</si>
  <si>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</si>
  <si>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</si>
  <si>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</si>
  <si>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</si>
  <si>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</si>
  <si>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</si>
  <si>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</si>
  <si>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</si>
  <si>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</si>
  <si>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</si>
  <si>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</si>
  <si>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</si>
  <si>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</si>
  <si>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</si>
  <si>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</si>
  <si>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</si>
  <si>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</si>
  <si>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</si>
  <si>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</si>
  <si>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</si>
  <si>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</si>
  <si>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</si>
  <si>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</si>
  <si>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</si>
  <si>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</si>
  <si>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</si>
  <si>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</si>
  <si>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</si>
  <si>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</si>
  <si>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</si>
  <si>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</si>
  <si>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</si>
  <si>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</si>
  <si>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</si>
  <si>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</si>
  <si>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</si>
  <si>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</si>
  <si>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</si>
  <si>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</si>
  <si>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</si>
  <si>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</si>
  <si>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</si>
  <si>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</si>
  <si>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</si>
  <si>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</si>
  <si>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</si>
  <si>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</si>
  <si>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</si>
  <si>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</si>
  <si>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</si>
  <si>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</si>
  <si>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</si>
  <si>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</si>
  <si>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</si>
  <si>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</si>
  <si>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</si>
  <si>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</si>
  <si>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</si>
  <si>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</si>
  <si>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</si>
  <si>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</si>
  <si>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</si>
  <si>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</si>
  <si>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</si>
  <si>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</si>
  <si>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</si>
  <si>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</si>
  <si>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</si>
  <si>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</si>
  <si>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</si>
  <si>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</si>
  <si>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</si>
  <si>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</si>
  <si>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</si>
  <si>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</si>
  <si>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</si>
  <si>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</si>
  <si>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</si>
  <si>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</si>
  <si>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</si>
  <si>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</si>
  <si>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</si>
  <si>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</si>
  <si>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</si>
  <si>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</si>
  <si>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</si>
  <si>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</si>
  <si>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</si>
  <si>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</si>
  <si>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</si>
  <si>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</si>
  <si>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</si>
  <si>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</si>
  <si>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</si>
  <si>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</si>
  <si>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</si>
  <si>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</si>
  <si>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</si>
  <si>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</si>
  <si>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</si>
  <si>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</si>
  <si>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</si>
  <si>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</si>
  <si>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</si>
  <si>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</si>
  <si>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</si>
  <si>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</si>
  <si>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</si>
  <si>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</si>
  <si>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</si>
  <si>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</si>
  <si>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</si>
  <si>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</si>
  <si>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</si>
  <si>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</si>
  <si>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</si>
  <si>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</si>
  <si>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</si>
  <si>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</si>
  <si>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</si>
  <si>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</si>
  <si>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</si>
  <si>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</si>
  <si>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</si>
  <si>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</si>
  <si>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</si>
  <si>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</si>
  <si>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</si>
  <si>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</si>
  <si>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</si>
  <si>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</si>
  <si>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</si>
  <si>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</si>
  <si>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</si>
  <si>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</si>
  <si>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</si>
  <si>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</si>
  <si>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</si>
  <si>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</si>
  <si>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</si>
  <si>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</si>
  <si>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</si>
  <si>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</si>
  <si>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</si>
  <si>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</si>
  <si>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</si>
  <si>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</si>
  <si>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</si>
  <si>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</si>
  <si>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</si>
  <si>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</si>
  <si>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</si>
  <si>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</si>
  <si>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</si>
  <si>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</si>
  <si>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</si>
  <si>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</si>
  <si>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</si>
  <si>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</si>
  <si>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</si>
  <si>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</si>
  <si>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</si>
  <si>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</si>
  <si>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</si>
  <si>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</si>
  <si>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</si>
  <si>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</si>
  <si>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</si>
  <si>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</si>
  <si>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</si>
  <si>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</si>
  <si>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</si>
  <si>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</si>
  <si>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</si>
  <si>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</si>
  <si>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</si>
  <si>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</si>
  <si>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</si>
  <si>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</si>
  <si>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</si>
  <si>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</si>
  <si>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</si>
  <si>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</si>
  <si>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</si>
  <si>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</si>
  <si>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</si>
  <si>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</si>
  <si>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</si>
  <si>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</si>
  <si>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</si>
  <si>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</si>
  <si>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</si>
  <si>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</si>
  <si>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</si>
  <si>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</si>
  <si>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</si>
  <si>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</si>
  <si>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</si>
  <si>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</si>
  <si>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</si>
  <si>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</si>
  <si>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</si>
  <si>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</si>
  <si>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</si>
  <si>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</si>
  <si>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</si>
  <si>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</si>
  <si>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</si>
  <si>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</si>
  <si>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</si>
  <si>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</si>
  <si>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</si>
  <si>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</si>
  <si>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</si>
  <si>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</si>
  <si>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</si>
  <si>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</si>
  <si>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</si>
  <si>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</si>
  <si>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</si>
  <si>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</si>
  <si>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</si>
  <si>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</si>
  <si>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</si>
  <si>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</si>
  <si>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</si>
  <si>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</si>
  <si>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</si>
  <si>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</si>
  <si>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</si>
  <si>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</si>
  <si>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</si>
  <si>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</si>
  <si>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</si>
  <si>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</si>
  <si>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</si>
  <si>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</si>
  <si>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</si>
  <si>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</si>
  <si>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</si>
  <si>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</si>
  <si>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</si>
  <si>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</si>
  <si>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</si>
  <si>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</si>
  <si>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</si>
  <si>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</si>
  <si>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</si>
  <si>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</si>
  <si>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</si>
  <si>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</si>
  <si>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</si>
  <si>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</si>
  <si>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</si>
  <si>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</si>
  <si>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</si>
  <si>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</si>
  <si>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</si>
  <si>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</si>
  <si>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</si>
  <si>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</si>
  <si>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</si>
  <si>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</si>
  <si>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</si>
  <si>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</si>
  <si>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</si>
  <si>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</si>
  <si>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</si>
  <si>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</si>
  <si>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</si>
  <si>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</si>
  <si>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</si>
  <si>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</si>
  <si>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</si>
  <si>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</si>
  <si>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</si>
  <si>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</si>
  <si>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</si>
  <si>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</si>
  <si>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</si>
  <si>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</si>
  <si>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</si>
  <si>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</si>
  <si>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</si>
  <si>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</si>
  <si>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</si>
  <si>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</si>
  <si>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</si>
  <si>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</si>
  <si>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</si>
  <si>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</si>
  <si>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</si>
  <si>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</si>
  <si>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</si>
  <si>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</si>
  <si>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</si>
  <si>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</si>
  <si>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</si>
  <si>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</si>
  <si>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</si>
  <si>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</si>
  <si>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</si>
  <si>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</si>
  <si>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</si>
  <si>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</si>
  <si>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</si>
  <si>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</si>
  <si>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</si>
  <si>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</si>
  <si>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</si>
  <si>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</si>
  <si>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</si>
  <si>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</si>
  <si>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</si>
  <si>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</si>
  <si>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</si>
  <si>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</si>
  <si>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</si>
  <si>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</si>
  <si>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</si>
  <si>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</si>
  <si>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</si>
  <si>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</si>
  <si>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</si>
  <si>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</si>
  <si>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</si>
  <si>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</si>
  <si>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</si>
  <si>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</si>
  <si>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</si>
  <si>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</si>
  <si>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</si>
  <si>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</si>
  <si>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</si>
  <si>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</si>
  <si>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</si>
  <si>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</si>
  <si>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</si>
  <si>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</si>
  <si>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</si>
  <si>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</si>
  <si>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</si>
  <si>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</si>
  <si>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</si>
  <si>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</si>
  <si>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</si>
  <si>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</si>
  <si>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</si>
  <si>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</si>
  <si>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</si>
  <si>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</si>
  <si>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</si>
  <si>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</si>
  <si>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</si>
  <si>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</si>
  <si>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</si>
  <si>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</si>
  <si>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</si>
  <si>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</si>
  <si>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</si>
  <si>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</si>
  <si>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</si>
  <si>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</si>
  <si>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</si>
  <si>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</si>
  <si>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</si>
  <si>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</si>
  <si>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</si>
  <si>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</si>
  <si>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</si>
  <si>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</si>
  <si>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</si>
  <si>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</si>
  <si>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</si>
  <si>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</si>
  <si>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</si>
  <si>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</si>
  <si>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</si>
  <si>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</si>
  <si>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</si>
  <si>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</si>
  <si>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</si>
  <si>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</si>
  <si>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</si>
  <si>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</si>
  <si>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</si>
  <si>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</si>
  <si>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</si>
  <si>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</si>
  <si>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</si>
  <si>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</si>
  <si>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</si>
  <si>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</si>
  <si>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</si>
  <si>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</si>
  <si>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</si>
  <si>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</si>
  <si>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</si>
  <si>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</si>
  <si>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</si>
  <si>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</si>
  <si>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</si>
  <si>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</si>
  <si>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</si>
  <si>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</si>
  <si>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</si>
  <si>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</si>
  <si>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</si>
  <si>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</si>
  <si>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</si>
  <si>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</si>
  <si>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</si>
  <si>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</si>
  <si>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</si>
  <si>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</si>
  <si>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</si>
  <si>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</si>
  <si>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</si>
  <si>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</si>
  <si>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</si>
  <si>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</si>
  <si>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</si>
  <si>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</si>
  <si>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</si>
  <si>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</si>
  <si>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</si>
  <si>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</si>
  <si>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</si>
  <si>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</si>
  <si>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</si>
  <si>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</si>
  <si>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</si>
  <si>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</si>
  <si>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</si>
  <si>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</si>
  <si>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</si>
  <si>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</si>
  <si>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</si>
  <si>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</si>
  <si>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</si>
  <si>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</si>
  <si>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</si>
  <si>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</si>
  <si>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</si>
  <si>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</si>
  <si>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</si>
  <si>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</si>
  <si>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</si>
  <si>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</si>
  <si>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</si>
  <si>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</si>
  <si>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</si>
  <si>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</si>
  <si>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</si>
  <si>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</si>
  <si>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</si>
  <si>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</si>
  <si>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</si>
  <si>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</si>
  <si>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</si>
  <si>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</si>
  <si>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</si>
  <si>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</si>
  <si>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</si>
  <si>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</si>
  <si>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</si>
  <si>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</si>
  <si>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</si>
  <si>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</si>
  <si>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</si>
  <si>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</si>
  <si>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</si>
  <si>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</si>
  <si>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</si>
  <si>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</si>
  <si>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</si>
  <si>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</si>
  <si>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</si>
  <si>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</si>
  <si>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</si>
  <si>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</si>
  <si>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</si>
  <si>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</si>
  <si>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</si>
  <si>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</si>
  <si>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</si>
  <si>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</si>
  <si>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</si>
  <si>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</si>
  <si>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</si>
  <si>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</si>
  <si>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</si>
  <si>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</si>
  <si>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</si>
  <si>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</si>
  <si>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</si>
  <si>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</si>
  <si>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</si>
  <si>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</si>
  <si>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</si>
  <si>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</si>
  <si>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</si>
  <si>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</si>
  <si>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</si>
  <si>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</si>
  <si>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</si>
  <si>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</si>
  <si>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</si>
  <si>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</si>
  <si>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</si>
  <si>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</si>
  <si>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</si>
  <si>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</si>
  <si>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</si>
  <si>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</si>
  <si>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</si>
  <si>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</si>
  <si>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</si>
  <si>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</si>
  <si>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</si>
  <si>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</si>
  <si>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</si>
  <si>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</si>
  <si>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</si>
  <si>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</si>
  <si>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</si>
  <si>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</si>
  <si>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</si>
  <si>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</si>
  <si>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</si>
  <si>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</si>
  <si>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</si>
  <si>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</si>
  <si>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</si>
  <si>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</si>
  <si>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</si>
  <si>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</si>
  <si>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</si>
  <si>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</si>
  <si>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</si>
  <si>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</si>
  <si>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</si>
  <si>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</si>
  <si>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</si>
  <si>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</si>
  <si>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</si>
  <si>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</si>
  <si>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</si>
  <si>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</si>
  <si>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</si>
  <si>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</si>
  <si>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</si>
  <si>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</si>
  <si>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</si>
  <si>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</si>
  <si>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</si>
  <si>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</si>
  <si>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</si>
  <si>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</si>
  <si>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</si>
  <si>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</si>
  <si>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</si>
  <si>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</si>
  <si>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</si>
  <si>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</si>
  <si>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</si>
  <si>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</si>
  <si>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</si>
  <si>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</si>
  <si>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</si>
  <si>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</si>
  <si>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</si>
  <si>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</si>
  <si>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</si>
  <si>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</si>
  <si>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</si>
  <si>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</si>
  <si>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</si>
  <si>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</si>
  <si>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</si>
  <si>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</si>
  <si>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</si>
  <si>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</si>
  <si>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</si>
  <si>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</si>
  <si>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</si>
  <si>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</si>
  <si>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</si>
  <si>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</si>
  <si>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</si>
  <si>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</si>
  <si>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</si>
  <si>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</si>
  <si>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</si>
  <si>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</si>
  <si>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</si>
  <si>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</si>
  <si>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</si>
  <si>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</si>
  <si>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</si>
  <si>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</si>
  <si>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</si>
  <si>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</si>
  <si>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</si>
  <si>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</si>
  <si>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</si>
  <si>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</si>
  <si>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</si>
  <si>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</si>
  <si>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</si>
  <si>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</si>
  <si>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</si>
  <si>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</si>
  <si>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</si>
  <si>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</si>
  <si>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</si>
  <si>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</si>
  <si>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</si>
  <si>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</si>
  <si>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</si>
  <si>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</si>
  <si>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</si>
  <si>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</si>
  <si>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</si>
  <si>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</si>
  <si>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</si>
  <si>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</si>
  <si>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</si>
  <si>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</si>
  <si>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</si>
  <si>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</si>
  <si>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</si>
  <si>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</si>
  <si>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</si>
  <si>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</si>
  <si>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</si>
  <si>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</si>
  <si>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</si>
  <si>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</si>
  <si>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</si>
  <si>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</si>
  <si>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</si>
  <si>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</si>
  <si>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</si>
  <si>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</si>
  <si>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</si>
  <si>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</si>
  <si>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</si>
  <si>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</si>
  <si>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</si>
  <si>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</si>
  <si>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</si>
  <si>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</si>
  <si>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</si>
  <si>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</si>
  <si>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</si>
  <si>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</si>
  <si>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</si>
  <si>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</si>
  <si>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</si>
  <si>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</si>
  <si>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</si>
  <si>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</si>
  <si>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</si>
  <si>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</si>
  <si>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</si>
  <si>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</si>
  <si>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</si>
  <si>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</si>
  <si>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</si>
  <si>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</si>
  <si>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</si>
  <si>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</si>
  <si>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</si>
  <si>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</si>
  <si>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</si>
  <si>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</si>
  <si>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</si>
  <si>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</si>
  <si>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</si>
  <si>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</si>
  <si>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</si>
  <si>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</si>
  <si>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</si>
  <si>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</si>
  <si>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</si>
  <si>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</si>
  <si>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</si>
  <si>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</si>
  <si>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</si>
  <si>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</si>
  <si>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</si>
  <si>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</si>
  <si>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</si>
  <si>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</si>
  <si>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</si>
  <si>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</si>
  <si>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</si>
  <si>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</si>
  <si>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</si>
  <si>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</si>
  <si>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</si>
  <si>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</si>
  <si>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</si>
  <si>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</si>
  <si>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</si>
  <si>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</si>
  <si>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</si>
  <si>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</si>
  <si>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</si>
  <si>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</si>
  <si>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</si>
  <si>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</si>
  <si>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</si>
  <si>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</si>
  <si>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</si>
  <si>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</si>
  <si>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</si>
  <si>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</si>
  <si>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</si>
  <si>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</si>
  <si>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</si>
  <si>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</si>
  <si>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</si>
  <si>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</si>
  <si>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</si>
  <si>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</si>
  <si>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</si>
  <si>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</si>
  <si>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</si>
  <si>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</si>
  <si>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</si>
  <si>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</si>
  <si>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</si>
  <si>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</si>
  <si>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</si>
  <si>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</si>
  <si>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</si>
  <si>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</si>
  <si>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</si>
  <si>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</si>
  <si>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</si>
  <si>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</si>
  <si>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</si>
  <si>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</si>
  <si>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</si>
  <si>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</si>
  <si>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</si>
  <si>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</si>
  <si>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</si>
  <si>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</si>
  <si>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</si>
  <si>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</si>
  <si>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</si>
  <si>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</si>
  <si>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</si>
  <si>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</si>
  <si>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</si>
  <si>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</si>
  <si>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</si>
  <si>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</si>
  <si>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</si>
  <si>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</si>
  <si>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</si>
  <si>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</si>
  <si>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</si>
  <si>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</si>
  <si>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</si>
  <si>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</si>
  <si>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</si>
  <si>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</si>
  <si>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</si>
  <si>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</si>
  <si>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</si>
  <si>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</si>
  <si>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</si>
  <si>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</si>
  <si>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</si>
  <si>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</si>
  <si>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</si>
  <si>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</si>
  <si>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</si>
  <si>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</si>
  <si>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</si>
  <si>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</si>
  <si>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</si>
  <si>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</si>
  <si>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</si>
  <si>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</si>
  <si>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</si>
  <si>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</si>
  <si>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</si>
  <si>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</si>
  <si>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</si>
  <si>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</si>
  <si>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</si>
  <si>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</si>
  <si>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</si>
  <si>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</si>
  <si>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</si>
  <si>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</si>
  <si>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</si>
  <si>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</si>
  <si>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</si>
  <si>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</si>
  <si>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</si>
  <si>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</si>
  <si>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</si>
  <si>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</si>
  <si>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</si>
  <si>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</si>
  <si>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</si>
  <si>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</si>
  <si>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</si>
  <si>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</si>
  <si>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</si>
  <si>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</si>
  <si>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</si>
  <si>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</si>
  <si>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</si>
  <si>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</si>
  <si>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</si>
  <si>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</si>
  <si>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</si>
  <si>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</si>
  <si>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</si>
  <si>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</si>
  <si>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</si>
  <si>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</si>
  <si>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</si>
  <si>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</si>
  <si>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</si>
  <si>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</si>
  <si>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</si>
  <si>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</si>
  <si>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</si>
  <si>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</si>
  <si>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</si>
  <si>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</si>
  <si>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</si>
  <si>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</si>
  <si>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</si>
  <si>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</si>
  <si>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</si>
  <si>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</si>
  <si>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</si>
  <si>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</si>
  <si>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</si>
  <si>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</si>
  <si>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</si>
  <si>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</si>
  <si>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</si>
  <si>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</si>
  <si>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</si>
  <si>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</si>
  <si>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</si>
  <si>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</si>
  <si>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</si>
  <si>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</si>
  <si>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</si>
  <si>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</si>
  <si>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</si>
  <si>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</si>
  <si>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</si>
  <si>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</si>
  <si>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</si>
  <si>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</si>
  <si>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</si>
  <si>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</si>
  <si>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</si>
  <si>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</si>
  <si>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</si>
  <si>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</si>
  <si>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</si>
  <si>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</si>
  <si>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</si>
  <si>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</si>
  <si>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</si>
  <si>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</si>
  <si>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</si>
  <si>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</si>
  <si>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</si>
  <si>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</si>
  <si>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</si>
  <si>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</si>
  <si>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</si>
  <si>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</si>
  <si>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</si>
  <si>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</si>
  <si>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</si>
  <si>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</si>
  <si>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</si>
  <si>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</si>
  <si>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</si>
  <si>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</si>
  <si>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</si>
  <si>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</si>
  <si>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</si>
  <si>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</si>
  <si>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</si>
  <si>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</si>
  <si>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</si>
  <si>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</si>
  <si>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</si>
  <si>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</si>
  <si>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</si>
  <si>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</si>
  <si>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</si>
  <si>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</si>
  <si>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</si>
  <si>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</si>
  <si>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</si>
  <si>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</si>
  <si>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</si>
  <si>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</si>
  <si>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</si>
  <si>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</si>
  <si>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</si>
  <si>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</si>
  <si>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</si>
  <si>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</si>
  <si>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</si>
  <si>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</si>
  <si>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</si>
  <si>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</si>
  <si>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</si>
  <si>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</si>
  <si>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</si>
  <si>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</si>
  <si>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</si>
  <si>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</si>
  <si>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</si>
  <si>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</si>
  <si>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</si>
  <si>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</si>
  <si>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</si>
  <si>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</si>
  <si>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</si>
  <si>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</si>
  <si>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</si>
  <si>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</si>
  <si>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</si>
  <si>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</si>
  <si>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</si>
  <si>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</si>
  <si>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</si>
  <si>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</si>
  <si>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</si>
  <si>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</si>
  <si>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</si>
  <si>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</si>
  <si>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</si>
  <si>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</si>
  <si>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</si>
  <si>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</si>
  <si>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</si>
  <si>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</si>
  <si>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</si>
  <si>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</si>
  <si>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</si>
  <si>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</si>
  <si>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</si>
  <si>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</si>
  <si>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</si>
  <si>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</si>
  <si>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</si>
  <si>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</si>
  <si>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</si>
  <si>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</si>
  <si>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</si>
  <si>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</si>
  <si>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</si>
  <si>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</si>
  <si>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</si>
  <si>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</si>
  <si>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</si>
  <si>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</si>
  <si>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</si>
  <si>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</si>
  <si>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</si>
  <si>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</si>
  <si>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</si>
  <si>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</si>
  <si>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</si>
  <si>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</si>
  <si>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</si>
  <si>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</si>
  <si>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</si>
  <si>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</si>
  <si>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</si>
  <si>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</si>
  <si>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</si>
  <si>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</si>
  <si>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</si>
  <si>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</si>
  <si>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</si>
  <si>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</si>
  <si>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</si>
  <si>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</si>
  <si>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</si>
  <si>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</si>
  <si>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</si>
  <si>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</si>
  <si>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</si>
  <si>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</si>
  <si>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</si>
  <si>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</si>
  <si>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</si>
  <si>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</si>
  <si>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</si>
  <si>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</si>
  <si>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</si>
  <si>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</si>
  <si>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</si>
  <si>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</si>
  <si>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</si>
  <si>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</si>
  <si>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</si>
  <si>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</si>
  <si>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</si>
  <si>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</si>
  <si>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</si>
  <si>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</si>
  <si>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</si>
  <si>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</si>
  <si>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</si>
  <si>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</si>
  <si>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</si>
  <si>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</si>
  <si>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</si>
  <si>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</si>
  <si>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</si>
  <si>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</si>
  <si>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</si>
  <si>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</si>
  <si>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</si>
  <si>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</si>
  <si>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</si>
  <si>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</si>
  <si>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</si>
  <si>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</si>
  <si>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</si>
  <si>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</si>
  <si>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</si>
  <si>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</si>
  <si>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</si>
  <si>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</si>
  <si>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</si>
  <si>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</si>
  <si>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</si>
  <si>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</si>
  <si>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</si>
  <si>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</si>
  <si>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</si>
  <si>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</si>
  <si>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</si>
  <si>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</si>
  <si>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</si>
  <si>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</si>
  <si>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</si>
  <si>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</si>
  <si>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</si>
  <si>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</si>
  <si>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</si>
  <si>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</si>
  <si>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</si>
  <si>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</si>
  <si>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</si>
  <si>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</si>
  <si>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</si>
  <si>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</si>
  <si>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</si>
  <si>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</si>
  <si>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</si>
  <si>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</si>
  <si>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</si>
  <si>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</si>
  <si>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</si>
  <si>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</si>
  <si>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</si>
  <si>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</si>
  <si>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</si>
  <si>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</si>
  <si>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</si>
  <si>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</si>
  <si>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</si>
  <si>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</si>
  <si>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</si>
  <si>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</si>
  <si>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</si>
  <si>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</si>
  <si>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</si>
  <si>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</si>
  <si>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</si>
  <si>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</si>
  <si>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</si>
  <si>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</si>
  <si>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</si>
  <si>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</si>
  <si>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</si>
  <si>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</si>
  <si>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</si>
  <si>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</si>
  <si>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</si>
  <si>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</si>
  <si>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</si>
  <si>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</si>
  <si>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</si>
  <si>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</si>
  <si>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</si>
  <si>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</si>
  <si>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</si>
  <si>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</si>
  <si>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</si>
  <si>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</si>
  <si>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</si>
  <si>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</si>
  <si>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</si>
  <si>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</si>
  <si>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</si>
  <si>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</si>
  <si>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</si>
  <si>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</si>
  <si>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</si>
  <si>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</si>
  <si>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</si>
  <si>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</si>
  <si>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</si>
  <si>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</si>
  <si>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</si>
  <si>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</si>
  <si>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</si>
  <si>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</si>
  <si>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</si>
  <si>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</si>
  <si>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</si>
  <si>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</si>
  <si>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</si>
  <si>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</si>
  <si>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</si>
  <si>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</si>
  <si>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</si>
  <si>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</si>
  <si>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</si>
  <si>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</si>
  <si>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</si>
  <si>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</si>
  <si>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</si>
  <si>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</si>
  <si>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</si>
  <si>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</si>
  <si>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</si>
  <si>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</si>
  <si>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</si>
  <si>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</si>
  <si>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</si>
  <si>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</si>
  <si>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</si>
  <si>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</si>
  <si>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</si>
  <si>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</si>
  <si>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</si>
  <si>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</si>
  <si>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</si>
  <si>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</si>
  <si>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</si>
  <si>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</si>
  <si>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</si>
  <si>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</si>
  <si>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</si>
  <si>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</si>
  <si>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</si>
  <si>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</si>
  <si>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</si>
  <si>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</si>
  <si>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</si>
  <si>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</si>
  <si>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</si>
  <si>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</si>
  <si>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</si>
  <si>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</si>
  <si>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</si>
  <si>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</si>
  <si>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</si>
  <si>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</si>
  <si>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</si>
  <si>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</si>
  <si>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</si>
  <si>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</si>
  <si>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</si>
  <si>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</si>
  <si>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</si>
  <si>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</si>
  <si>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</si>
  <si>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</si>
  <si>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</si>
  <si>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</si>
  <si>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</si>
  <si>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</si>
  <si>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</si>
  <si>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</si>
  <si>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</si>
  <si>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</si>
  <si>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</si>
  <si>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</si>
  <si>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</si>
  <si>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</si>
  <si>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</si>
  <si>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</si>
  <si>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</si>
  <si>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</si>
  <si>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</si>
  <si>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</si>
  <si>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</si>
  <si>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</si>
  <si>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</si>
  <si>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</si>
  <si>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</si>
  <si>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</si>
  <si>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</si>
  <si>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</si>
  <si>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</si>
  <si>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</si>
  <si>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</si>
  <si>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</si>
  <si>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</si>
  <si>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</si>
  <si>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</si>
  <si>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</si>
  <si>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</si>
  <si>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</si>
  <si>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</si>
  <si>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</si>
  <si>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</si>
  <si>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</si>
  <si>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</si>
  <si>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</si>
  <si>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</si>
  <si>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</si>
  <si>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</si>
  <si>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</si>
  <si>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</si>
  <si>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</si>
  <si>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</si>
  <si>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</si>
  <si>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</si>
  <si>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</si>
  <si>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</si>
  <si>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</si>
  <si>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</si>
  <si>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</si>
  <si>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</si>
  <si>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</si>
  <si>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</si>
  <si>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</si>
  <si>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</si>
  <si>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</si>
  <si>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</si>
  <si>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</si>
  <si>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</si>
  <si>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</si>
  <si>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</si>
  <si>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</si>
  <si>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</si>
  <si>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</si>
  <si>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</si>
  <si>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</si>
  <si>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</si>
  <si>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</si>
  <si>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</si>
  <si>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</si>
  <si>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</si>
  <si>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</si>
  <si>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</si>
  <si>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</si>
  <si>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</si>
  <si>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</si>
  <si>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</si>
  <si>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</si>
  <si>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</si>
  <si>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</si>
  <si>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</si>
  <si>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</si>
  <si>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</si>
  <si>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</si>
  <si>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</si>
  <si>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</si>
  <si>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</si>
  <si>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</si>
  <si>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</si>
  <si>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</si>
  <si>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</si>
  <si>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</si>
  <si>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</si>
  <si>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</si>
  <si>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</si>
  <si>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</si>
  <si>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</si>
  <si>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</si>
  <si>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</si>
  <si>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</si>
  <si>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</si>
  <si>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</si>
  <si>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</si>
  <si>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</si>
  <si>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</si>
  <si>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</si>
  <si>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</si>
  <si>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</si>
  <si>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</si>
  <si>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</si>
  <si>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</si>
  <si>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</si>
  <si>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</si>
  <si>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</si>
  <si>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</si>
  <si>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</si>
  <si>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</si>
  <si>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</si>
  <si>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</si>
  <si>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</si>
  <si>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</si>
  <si>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</si>
  <si>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</si>
  <si>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</si>
  <si>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</si>
  <si>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</si>
  <si>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</si>
  <si>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</si>
  <si>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</si>
  <si>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</si>
  <si>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</si>
  <si>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</si>
  <si>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</si>
  <si>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</si>
  <si>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</si>
  <si>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</si>
  <si>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</si>
  <si>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</si>
  <si>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</si>
  <si>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</si>
  <si>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</si>
  <si>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</si>
  <si>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</si>
  <si>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</si>
  <si>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</si>
  <si>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</si>
  <si>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</si>
  <si>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</si>
  <si>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</si>
  <si>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</si>
  <si>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</si>
  <si>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</si>
  <si>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</si>
  <si>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</si>
  <si>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</si>
  <si>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</si>
  <si>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</si>
  <si>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</si>
  <si>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</si>
  <si>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</si>
  <si>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</si>
  <si>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</si>
  <si>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</si>
  <si>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</si>
  <si>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</si>
  <si>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</si>
  <si>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</si>
  <si>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</si>
  <si>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</si>
  <si>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</si>
  <si>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</si>
  <si>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</si>
  <si>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</si>
  <si>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</si>
  <si>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</si>
  <si>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</si>
  <si>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</si>
  <si>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</si>
  <si>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</si>
  <si>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</si>
  <si>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</si>
  <si>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</si>
  <si>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</si>
  <si>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</si>
  <si>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</si>
  <si>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</si>
  <si>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</si>
  <si>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</si>
  <si>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</si>
  <si>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</si>
  <si>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</si>
  <si>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</si>
  <si>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</si>
  <si>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</si>
  <si>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</si>
  <si>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</si>
  <si>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</si>
  <si>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</si>
  <si>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</si>
  <si>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</si>
  <si>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</si>
  <si>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</si>
  <si>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</si>
  <si>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</si>
  <si>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</si>
  <si>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</si>
  <si>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</si>
  <si>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</si>
  <si>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</si>
  <si>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</si>
  <si>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</si>
  <si>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</si>
  <si>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</si>
  <si>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</si>
  <si>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</si>
  <si>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</si>
  <si>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</si>
  <si>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</si>
  <si>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</si>
  <si>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</si>
  <si>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</si>
  <si>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</si>
  <si>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</si>
  <si>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</si>
  <si>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</si>
  <si>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</si>
  <si>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</si>
  <si>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</si>
  <si>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</si>
  <si>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</si>
  <si>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</si>
  <si>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</si>
  <si>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</si>
  <si>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</si>
  <si>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</si>
  <si>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</si>
  <si>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</si>
  <si>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</si>
  <si>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</si>
  <si>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</si>
  <si>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</si>
  <si>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</si>
  <si>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</si>
  <si>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</si>
  <si>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</si>
  <si>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</si>
  <si>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</si>
  <si>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</si>
  <si>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</si>
  <si>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</si>
  <si>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</si>
  <si>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</si>
  <si>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</si>
  <si>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</si>
  <si>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</si>
  <si>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</si>
  <si>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</si>
  <si>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</si>
  <si>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</si>
  <si>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</si>
  <si>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</si>
  <si>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</si>
  <si>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</si>
  <si>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</si>
  <si>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</si>
  <si>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</si>
  <si>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</si>
  <si>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</si>
  <si>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</si>
  <si>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</si>
  <si>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</si>
  <si>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</si>
  <si>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</si>
  <si>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</si>
  <si>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</si>
  <si>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</si>
  <si>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</si>
  <si>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</si>
  <si>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</si>
  <si>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</si>
  <si>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</si>
  <si>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</si>
  <si>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</si>
  <si>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</si>
  <si>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</si>
  <si>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</si>
  <si>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</si>
  <si>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</si>
  <si>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</si>
  <si>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</si>
  <si>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</si>
  <si>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</si>
  <si>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</si>
  <si>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</si>
  <si>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</si>
  <si>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</si>
  <si>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</si>
  <si>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</si>
  <si>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</si>
  <si>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</si>
  <si>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</si>
  <si>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</si>
  <si>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</si>
  <si>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</si>
  <si>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</si>
  <si>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</si>
  <si>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</si>
  <si>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</si>
  <si>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</si>
  <si>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</si>
  <si>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</si>
  <si>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</si>
  <si>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</si>
  <si>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</si>
  <si>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</si>
  <si>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</si>
  <si>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</si>
  <si>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</si>
  <si>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</si>
  <si>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</si>
  <si>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</si>
  <si>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</si>
  <si>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</si>
  <si>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</si>
  <si>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</si>
  <si>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</si>
  <si>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</si>
  <si>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</si>
  <si>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</si>
  <si>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</si>
  <si>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</si>
  <si>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</si>
  <si>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</si>
  <si>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</si>
  <si>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</si>
  <si>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</si>
  <si>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</si>
  <si>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</si>
  <si>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</si>
  <si>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</si>
  <si>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</si>
  <si>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</si>
  <si>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</si>
  <si>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</si>
  <si>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</si>
  <si>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</si>
  <si>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</si>
  <si>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</si>
  <si>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</si>
  <si>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</si>
  <si>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</si>
  <si>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</si>
  <si>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</si>
  <si>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</si>
  <si>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</si>
  <si>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</si>
  <si>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</si>
  <si>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</si>
  <si>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</si>
  <si>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</si>
  <si>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</si>
  <si>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</si>
  <si>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</si>
  <si>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</si>
  <si>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</si>
  <si>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</si>
  <si>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</si>
  <si>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</si>
  <si>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</si>
  <si>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</si>
  <si>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</si>
  <si>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</si>
  <si>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</si>
  <si>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</si>
  <si>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</si>
  <si>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</si>
  <si>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</si>
  <si>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</si>
  <si>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</si>
  <si>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</si>
  <si>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</si>
  <si>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</si>
  <si>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</si>
  <si>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</si>
  <si>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</si>
  <si>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</si>
  <si>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</si>
  <si>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</si>
  <si>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</si>
  <si>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</si>
  <si>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</si>
  <si>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</si>
  <si>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</si>
  <si>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</si>
  <si>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</si>
  <si>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</si>
  <si>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</si>
  <si>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</si>
  <si>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</si>
  <si>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</si>
  <si>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</si>
  <si>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</si>
  <si>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</si>
  <si>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</si>
  <si>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</si>
  <si>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</si>
  <si>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</si>
  <si>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</si>
  <si>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</si>
  <si>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</si>
  <si>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</si>
  <si>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</si>
  <si>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</si>
  <si>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</si>
  <si>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</si>
  <si>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</si>
  <si>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</si>
  <si>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</si>
  <si>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</si>
  <si>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</si>
  <si>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</si>
  <si>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</si>
  <si>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</si>
  <si>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</si>
  <si>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</si>
  <si>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</si>
  <si>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</si>
  <si>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</si>
  <si>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</si>
  <si>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</si>
  <si>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</si>
  <si>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</si>
  <si>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</si>
  <si>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</si>
  <si>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</si>
  <si>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</si>
  <si>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</si>
  <si>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</si>
  <si>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</si>
  <si>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</si>
  <si>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</si>
  <si>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</si>
  <si>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</si>
  <si>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</si>
  <si>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</si>
  <si>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</si>
  <si>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</si>
  <si>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</si>
  <si>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</si>
  <si>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</si>
  <si>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</si>
  <si>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</si>
  <si>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</si>
  <si>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</si>
  <si>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</si>
  <si>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</si>
  <si>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</si>
  <si>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</si>
  <si>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</si>
  <si>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</si>
  <si>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</si>
  <si>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</si>
  <si>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</si>
  <si>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</si>
  <si>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</si>
  <si>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</si>
  <si>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</si>
  <si>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</si>
  <si>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</si>
  <si>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</si>
  <si>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</si>
  <si>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</si>
  <si>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</si>
  <si>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</si>
  <si>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</si>
  <si>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</si>
  <si>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</si>
  <si>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</si>
  <si>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</si>
  <si>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</si>
  <si>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</si>
  <si>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</si>
  <si>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</si>
  <si>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</si>
  <si>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</si>
  <si>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</si>
  <si>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</si>
  <si>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</si>
  <si>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</si>
  <si>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</si>
  <si>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</si>
  <si>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</si>
  <si>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</si>
  <si>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</si>
  <si>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</si>
  <si>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</si>
  <si>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</si>
  <si>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</si>
  <si>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</si>
  <si>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</si>
  <si>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</si>
  <si>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</si>
  <si>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</si>
  <si>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</si>
  <si>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</si>
  <si>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</si>
  <si>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</si>
  <si>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</si>
  <si>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</si>
  <si>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</si>
  <si>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</si>
  <si>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</si>
  <si>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</si>
  <si>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</si>
  <si>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</si>
  <si>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</si>
  <si>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</si>
  <si>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</si>
  <si>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</si>
  <si>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</si>
  <si>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</si>
  <si>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</si>
  <si>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</si>
  <si>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</si>
  <si>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</si>
  <si>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</si>
  <si>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</si>
  <si>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</si>
  <si>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</si>
  <si>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</si>
  <si>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</si>
  <si>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</si>
  <si>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</si>
  <si>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</si>
  <si>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</si>
  <si>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</si>
  <si>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</si>
  <si>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</si>
  <si>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</si>
  <si>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</si>
  <si>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</si>
  <si>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</si>
  <si>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</si>
  <si>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</si>
  <si>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</si>
  <si>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</si>
  <si>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</si>
  <si>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</si>
  <si>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</si>
  <si>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</si>
  <si>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</si>
  <si>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</si>
  <si>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</si>
  <si>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</si>
  <si>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</si>
  <si>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</si>
  <si>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</si>
  <si>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</si>
  <si>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</si>
  <si>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</si>
  <si>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</si>
  <si>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</si>
  <si>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</si>
  <si>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</si>
  <si>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</si>
  <si>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</si>
  <si>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</si>
  <si>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</si>
  <si>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</si>
  <si>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</si>
  <si>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</si>
  <si>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</si>
  <si>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</si>
  <si>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</si>
  <si>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</si>
  <si>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</si>
  <si>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</si>
  <si>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</si>
  <si>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</si>
  <si>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</si>
  <si>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</si>
  <si>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</si>
  <si>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</si>
  <si>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</si>
  <si>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</si>
  <si>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</si>
  <si>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</si>
  <si>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</si>
  <si>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</si>
  <si>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</si>
  <si>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</si>
  <si>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</si>
  <si>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</si>
  <si>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</si>
  <si>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</si>
  <si>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</si>
  <si>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</si>
  <si>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</si>
  <si>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</si>
  <si>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</si>
  <si>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</si>
  <si>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</si>
  <si>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</si>
  <si>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</si>
  <si>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</si>
  <si>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</si>
  <si>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</si>
  <si>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</si>
  <si>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</si>
  <si>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</si>
  <si>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</si>
  <si>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</si>
  <si>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</si>
  <si>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</si>
  <si>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</si>
  <si>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</si>
  <si>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</si>
  <si>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</si>
  <si>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</si>
  <si>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</si>
  <si>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</si>
  <si>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</si>
  <si>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</si>
  <si>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</si>
  <si>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</si>
  <si>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</si>
  <si>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</si>
  <si>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</si>
  <si>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</si>
  <si>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</si>
  <si>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</si>
  <si>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</si>
  <si>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</si>
  <si>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</si>
  <si>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</si>
  <si>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</si>
  <si>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</si>
  <si>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</si>
  <si>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</si>
  <si>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</si>
  <si>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</si>
  <si>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</si>
  <si>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</si>
  <si>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</si>
  <si>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</si>
  <si>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</si>
  <si>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</si>
  <si>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</si>
  <si>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</si>
  <si>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</si>
  <si>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</si>
  <si>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</si>
  <si>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</si>
  <si>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</si>
  <si>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</si>
  <si>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</si>
  <si>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</si>
  <si>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</si>
  <si>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</si>
  <si>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</si>
  <si>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</si>
  <si>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</si>
  <si>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</si>
  <si>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</si>
  <si>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</si>
  <si>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</si>
  <si>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</si>
  <si>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</si>
  <si>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</si>
  <si>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</si>
  <si>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</si>
  <si>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</si>
  <si>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</si>
  <si>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</si>
  <si>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</si>
  <si>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</si>
  <si>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</si>
  <si>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</si>
  <si>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</si>
  <si>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</si>
  <si>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</si>
  <si>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</si>
  <si>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</si>
  <si>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</si>
  <si>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</si>
  <si>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</si>
  <si>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</si>
  <si>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</si>
  <si>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</si>
  <si>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</si>
  <si>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</si>
  <si>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</si>
  <si>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</si>
  <si>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</si>
  <si>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</si>
  <si>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</si>
  <si>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</si>
  <si>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</si>
  <si>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</si>
  <si>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</si>
  <si>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</si>
  <si>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</si>
  <si>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</si>
  <si>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</si>
  <si>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</si>
  <si>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</si>
  <si>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</si>
  <si>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</si>
  <si>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</si>
  <si>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</si>
  <si>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</si>
  <si>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</si>
  <si>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</si>
  <si>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</si>
  <si>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</si>
  <si>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</si>
  <si>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</si>
  <si>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</si>
  <si>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</si>
  <si>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</si>
  <si>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</si>
  <si>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</si>
  <si>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</si>
  <si>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</si>
  <si>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</si>
  <si>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</si>
  <si>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</si>
  <si>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</si>
  <si>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</si>
  <si>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</si>
  <si>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</si>
  <si>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</si>
  <si>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</si>
  <si>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</si>
  <si>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</si>
  <si>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</si>
  <si>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</si>
  <si>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</si>
  <si>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</si>
  <si>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</si>
  <si>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</si>
  <si>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</si>
  <si>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</si>
  <si>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</si>
  <si>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</si>
  <si>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</si>
  <si>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</si>
  <si>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</si>
  <si>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</si>
  <si>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</si>
  <si>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</si>
  <si>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</si>
  <si>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</si>
  <si>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</si>
  <si>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</si>
  <si>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</si>
  <si>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</si>
  <si>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</si>
  <si>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</si>
  <si>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</si>
  <si>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</si>
  <si>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</si>
  <si>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</si>
  <si>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</si>
  <si>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</si>
  <si>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</si>
  <si>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</si>
  <si>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</si>
  <si>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</si>
  <si>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</si>
  <si>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</si>
  <si>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</si>
  <si>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</si>
  <si>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</si>
  <si>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</si>
  <si>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</si>
  <si>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</si>
  <si>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</si>
  <si>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</si>
  <si>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</si>
  <si>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</si>
  <si>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</si>
  <si>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</si>
  <si>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</si>
  <si>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</si>
  <si>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</si>
  <si>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</si>
  <si>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</si>
  <si>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</si>
  <si>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</si>
  <si>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</si>
  <si>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</si>
  <si>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</si>
  <si>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</si>
  <si>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</si>
  <si>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</si>
  <si>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</si>
  <si>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</si>
  <si>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</si>
  <si>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</si>
  <si>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</si>
  <si>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</si>
  <si>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</si>
  <si>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</si>
  <si>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</si>
  <si>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</si>
  <si>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</si>
  <si>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</si>
  <si>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</si>
  <si>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</si>
  <si>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</si>
  <si>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</si>
  <si>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</si>
  <si>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</si>
  <si>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</si>
  <si>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</si>
  <si>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</si>
  <si>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</si>
  <si>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</si>
  <si>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</si>
  <si>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</si>
  <si>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</si>
  <si>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</si>
  <si>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</si>
  <si>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</si>
  <si>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</si>
  <si>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</si>
  <si>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</si>
  <si>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</si>
  <si>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</si>
  <si>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</si>
  <si>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</si>
  <si>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</si>
  <si>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</si>
  <si>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</si>
  <si>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</si>
  <si>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</si>
  <si>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</si>
  <si>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</si>
  <si>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</si>
  <si>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</si>
  <si>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</si>
  <si>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</si>
  <si>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</si>
  <si>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</si>
  <si>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</si>
  <si>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</si>
  <si>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</si>
  <si>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</si>
  <si>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</si>
  <si>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</si>
  <si>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</si>
  <si>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</si>
  <si>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</si>
  <si>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</si>
  <si>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</si>
  <si>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</si>
  <si>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</si>
  <si>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</si>
  <si>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</si>
  <si>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</si>
  <si>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</si>
  <si>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</si>
  <si>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</si>
  <si>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</si>
  <si>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</si>
  <si>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</si>
  <si>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</si>
  <si>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</si>
  <si>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</si>
  <si>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</si>
  <si>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</si>
  <si>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</si>
  <si>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</si>
  <si>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</si>
  <si>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</si>
  <si>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</si>
  <si>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</si>
  <si>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</si>
  <si>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</si>
  <si>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</si>
  <si>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</si>
  <si>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</si>
  <si>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</si>
  <si>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</si>
  <si>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</si>
  <si>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</si>
  <si>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</si>
  <si>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</si>
  <si>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</si>
  <si>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</si>
  <si>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</si>
  <si>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</si>
  <si>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</si>
  <si>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</si>
  <si>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</si>
  <si>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</si>
  <si>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</si>
  <si>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</si>
  <si>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</si>
  <si>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</si>
  <si>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</si>
  <si>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</si>
  <si>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</si>
  <si>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</si>
  <si>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</si>
  <si>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</si>
  <si>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</si>
  <si>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</si>
  <si>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</si>
  <si>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</si>
  <si>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</si>
  <si>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</si>
  <si>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</si>
  <si>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</si>
  <si>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</si>
  <si>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</si>
  <si>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</si>
  <si>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</si>
  <si>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</si>
  <si>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</si>
  <si>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</si>
  <si>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</si>
  <si>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</si>
  <si>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</si>
  <si>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</si>
  <si>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</si>
  <si>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</si>
  <si>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</si>
  <si>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</si>
  <si>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</si>
  <si>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</si>
  <si>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</si>
  <si>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</si>
  <si>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</si>
  <si>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</si>
  <si>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</si>
  <si>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</si>
  <si>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</si>
  <si>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</si>
  <si>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</si>
  <si>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</si>
  <si>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</si>
  <si>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</si>
  <si>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</si>
  <si>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</si>
  <si>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</si>
  <si>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</si>
  <si>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</si>
  <si>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</si>
  <si>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</si>
  <si>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</si>
  <si>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</si>
  <si>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</si>
  <si>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</si>
  <si>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</si>
  <si>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</si>
  <si>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</si>
  <si>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</si>
  <si>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</si>
  <si>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</si>
  <si>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</si>
  <si>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</si>
  <si>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</si>
  <si>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</si>
  <si>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</si>
  <si>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</si>
  <si>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</si>
  <si>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</si>
  <si>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</si>
  <si>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</si>
  <si>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</si>
  <si>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</si>
  <si>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</si>
  <si>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</si>
  <si>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</si>
  <si>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</si>
  <si>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</si>
  <si>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</si>
  <si>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</si>
  <si>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</si>
  <si>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</si>
  <si>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</si>
  <si>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</si>
  <si>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</si>
  <si>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</si>
  <si>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</si>
  <si>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</si>
  <si>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</si>
  <si>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</si>
  <si>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</si>
  <si>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</si>
  <si>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</si>
  <si>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</si>
  <si>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</si>
  <si>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</si>
  <si>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</si>
  <si>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</si>
  <si>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</si>
  <si>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</si>
  <si>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</si>
  <si>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</si>
  <si>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</si>
  <si>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</si>
  <si>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</si>
  <si>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</si>
  <si>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</si>
  <si>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</si>
  <si>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</si>
  <si>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</si>
  <si>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</si>
  <si>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</si>
  <si>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</si>
  <si>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</si>
  <si>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</si>
  <si>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</si>
  <si>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</si>
  <si>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</si>
  <si>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</si>
  <si>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</si>
  <si>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</si>
  <si>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</si>
  <si>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</si>
  <si>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</si>
  <si>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</si>
  <si>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</si>
  <si>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</si>
  <si>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</si>
  <si>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</si>
  <si>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</si>
  <si>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</si>
  <si>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</si>
  <si>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</si>
  <si>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</si>
  <si>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</si>
  <si>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</si>
  <si>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</si>
  <si>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</si>
  <si>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</si>
  <si>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</si>
  <si>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</si>
  <si>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</si>
  <si>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</si>
  <si>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</si>
  <si>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</si>
  <si>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</si>
  <si>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</si>
  <si>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</si>
  <si>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</si>
  <si>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</si>
  <si>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</si>
  <si>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</si>
  <si>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</si>
  <si>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</si>
  <si>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</si>
  <si>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</si>
  <si>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</si>
  <si>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</si>
  <si>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</si>
  <si>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</si>
  <si>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</si>
  <si>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</si>
  <si>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</si>
  <si>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</si>
  <si>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</si>
  <si>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</si>
  <si>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</si>
  <si>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</si>
  <si>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</si>
  <si>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</si>
  <si>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</si>
  <si>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</si>
  <si>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</si>
  <si>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</si>
  <si>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</si>
  <si>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</si>
  <si>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</si>
  <si>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</si>
  <si>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</si>
  <si>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</si>
  <si>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</si>
  <si>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</si>
  <si>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</si>
  <si>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</si>
  <si>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</si>
  <si>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</si>
  <si>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</si>
  <si>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</si>
  <si>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</si>
  <si>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</si>
  <si>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</si>
  <si>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</si>
  <si>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</si>
  <si>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</si>
  <si>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</si>
  <si>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</si>
  <si>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</si>
  <si>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</si>
  <si>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</si>
  <si>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</si>
  <si>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</si>
  <si>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</si>
  <si>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</si>
  <si>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</si>
  <si>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</si>
  <si>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</si>
  <si>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</si>
  <si>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</si>
  <si>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</si>
  <si>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</si>
  <si>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</si>
  <si>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</si>
  <si>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</si>
  <si>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</si>
  <si>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</si>
  <si>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</si>
  <si>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</si>
  <si>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</si>
  <si>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</si>
  <si>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</si>
  <si>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</si>
  <si>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</si>
  <si>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</si>
  <si>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</si>
  <si>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</si>
  <si>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</si>
  <si>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</si>
  <si>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</si>
  <si>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</si>
  <si>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</si>
  <si>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</si>
  <si>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</si>
  <si>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</si>
  <si>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</si>
  <si>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</si>
  <si>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</si>
  <si>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</si>
  <si>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</si>
  <si>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</si>
  <si>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</si>
  <si>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</si>
  <si>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</si>
  <si>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</si>
  <si>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</si>
  <si>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</si>
  <si>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</si>
  <si>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</si>
  <si>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</si>
  <si>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</si>
  <si>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</si>
  <si>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</si>
  <si>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</si>
  <si>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</si>
  <si>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</si>
  <si>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</si>
  <si>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</si>
  <si>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</si>
  <si>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</si>
  <si>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</si>
  <si>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</si>
  <si>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</si>
  <si>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</si>
  <si>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</si>
  <si>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</si>
  <si>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</si>
  <si>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</si>
  <si>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</si>
  <si>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</si>
  <si>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</si>
  <si>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</si>
  <si>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</si>
  <si>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</si>
  <si>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</si>
  <si>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</si>
  <si>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</si>
  <si>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</si>
  <si>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</si>
  <si>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</si>
  <si>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</si>
  <si>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</si>
  <si>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</si>
  <si>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</si>
  <si>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</si>
  <si>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</si>
  <si>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</si>
  <si>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</si>
  <si>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</si>
  <si>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</si>
  <si>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</si>
  <si>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</si>
  <si>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</si>
  <si>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</si>
  <si>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</si>
  <si>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</si>
  <si>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</si>
  <si>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</si>
  <si>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</si>
  <si>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</si>
  <si>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</si>
  <si>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</si>
  <si>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</si>
  <si>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</si>
  <si>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</si>
  <si>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</si>
  <si>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</si>
  <si>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</si>
  <si>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</si>
  <si>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</si>
  <si>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</si>
  <si>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</si>
  <si>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</si>
  <si>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</si>
  <si>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</si>
  <si>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</si>
  <si>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</si>
  <si>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</si>
  <si>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</si>
  <si>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</si>
  <si>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</si>
  <si>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</si>
  <si>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</si>
  <si>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</si>
  <si>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</si>
  <si>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</si>
  <si>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</si>
  <si>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</si>
  <si>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</si>
  <si>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</si>
  <si>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</si>
  <si>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</si>
  <si>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</si>
  <si>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</si>
  <si>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</si>
  <si>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</si>
  <si>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</si>
  <si>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</si>
  <si>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</si>
  <si>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</si>
  <si>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</si>
  <si>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</si>
  <si>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</si>
  <si>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</si>
  <si>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</si>
  <si>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</si>
  <si>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</si>
  <si>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</si>
  <si>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</si>
  <si>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</si>
  <si>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</si>
  <si>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</si>
  <si>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</si>
  <si>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</si>
  <si>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</si>
  <si>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</si>
  <si>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</si>
  <si>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</si>
  <si>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</si>
  <si>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</si>
  <si>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</si>
  <si>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</si>
  <si>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</si>
  <si>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</si>
  <si>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</si>
  <si>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</si>
  <si>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</si>
  <si>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</si>
  <si>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</si>
  <si>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</si>
  <si>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</si>
  <si>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</si>
  <si>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</si>
  <si>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</si>
  <si>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</si>
  <si>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</si>
  <si>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</si>
  <si>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</si>
  <si>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</si>
  <si>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</si>
  <si>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</si>
  <si>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</si>
  <si>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</si>
  <si>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</si>
  <si>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</si>
  <si>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</si>
  <si>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</si>
  <si>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</si>
  <si>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</si>
  <si>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</si>
  <si>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</si>
  <si>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</si>
  <si>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</si>
  <si>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</si>
  <si>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</si>
  <si>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</si>
  <si>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</si>
  <si>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</si>
  <si>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</si>
  <si>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</si>
  <si>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</si>
  <si>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</si>
  <si>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</si>
  <si>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</si>
  <si>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</si>
  <si>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</si>
  <si>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</si>
  <si>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</si>
  <si>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</si>
  <si>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</si>
  <si>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</si>
  <si>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</si>
  <si>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</si>
  <si>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</si>
  <si>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</si>
  <si>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</si>
  <si>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</si>
  <si>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</si>
  <si>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</si>
  <si>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</si>
  <si>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</si>
  <si>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</si>
  <si>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</si>
  <si>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</si>
  <si>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</si>
  <si>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</si>
  <si>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</si>
  <si>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</si>
  <si>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</si>
  <si>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</si>
  <si>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</si>
  <si>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</si>
  <si>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</si>
  <si>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</si>
  <si>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</si>
  <si>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</si>
  <si>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</si>
  <si>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</si>
  <si>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</si>
  <si>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</si>
  <si>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</si>
  <si>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</si>
  <si>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</si>
  <si>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</si>
  <si>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</si>
  <si>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</si>
  <si>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</si>
  <si>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</si>
  <si>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</si>
  <si>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</si>
  <si>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</si>
  <si>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</si>
  <si>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</si>
  <si>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</si>
  <si>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</si>
  <si>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</si>
  <si>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</si>
  <si>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</si>
  <si>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</si>
  <si>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</si>
  <si>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</si>
  <si>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</si>
  <si>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</si>
  <si>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</si>
  <si>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</si>
  <si>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</si>
  <si>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</si>
  <si>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</si>
  <si>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</si>
  <si>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</si>
  <si>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</si>
  <si>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</si>
  <si>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</si>
  <si>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</si>
  <si>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</si>
  <si>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</si>
  <si>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</si>
  <si>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</si>
  <si>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</si>
  <si>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</si>
  <si>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</si>
  <si>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</si>
  <si>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</si>
  <si>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</si>
  <si>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</si>
  <si>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</si>
  <si>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</si>
  <si>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</si>
  <si>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</si>
  <si>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</si>
  <si>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</si>
  <si>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</si>
  <si>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</si>
  <si>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</si>
  <si>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</si>
  <si>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</si>
  <si>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</si>
  <si>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</si>
  <si>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</si>
  <si>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</si>
  <si>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</si>
  <si>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</si>
  <si>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</si>
  <si>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</si>
  <si>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</si>
  <si>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</si>
  <si>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</si>
  <si>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</si>
  <si>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</si>
  <si>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</si>
  <si>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</si>
  <si>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</si>
  <si>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</si>
  <si>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</si>
  <si>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</si>
  <si>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</si>
  <si>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</si>
  <si>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</si>
  <si>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</si>
  <si>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</si>
  <si>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</si>
  <si>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</si>
  <si>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</si>
  <si>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</si>
  <si>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</si>
  <si>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</si>
  <si>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</si>
  <si>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</si>
  <si>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</si>
  <si>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</si>
  <si>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</si>
  <si>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</si>
  <si>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</si>
  <si>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</si>
  <si>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</si>
  <si>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</si>
  <si>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</si>
  <si>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</si>
  <si>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</si>
  <si>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</si>
  <si>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</si>
  <si>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</si>
  <si>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</si>
  <si>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</si>
  <si>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</si>
  <si>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</si>
  <si>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</si>
  <si>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</si>
  <si>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</si>
  <si>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</si>
  <si>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</si>
  <si>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</si>
  <si>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</si>
  <si>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</si>
  <si>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</si>
  <si>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</si>
  <si>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</si>
  <si>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</si>
  <si>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</si>
  <si>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</si>
  <si>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</si>
  <si>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</si>
  <si>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</si>
  <si>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</si>
  <si>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</si>
  <si>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</si>
  <si>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</si>
  <si>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</si>
  <si>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</si>
  <si>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</si>
  <si>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</si>
  <si>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</si>
  <si>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</si>
  <si>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</si>
  <si>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</si>
  <si>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</si>
  <si>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</si>
  <si>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</si>
  <si>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</si>
  <si>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</si>
  <si>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</si>
  <si>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</si>
  <si>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</si>
  <si>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</si>
  <si>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</si>
  <si>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</si>
  <si>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</si>
  <si>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</si>
  <si>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</si>
  <si>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</si>
  <si>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</si>
  <si>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</si>
  <si>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</si>
  <si>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</si>
  <si>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</si>
  <si>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</si>
  <si>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</si>
  <si>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</si>
  <si>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</si>
  <si>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</si>
  <si>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</si>
  <si>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</si>
  <si>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</si>
  <si>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</si>
  <si>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</si>
  <si>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</si>
  <si>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</si>
  <si>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</si>
  <si>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</si>
  <si>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</si>
  <si>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</si>
  <si>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</si>
  <si>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</si>
  <si>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</si>
  <si>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</si>
  <si>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</si>
  <si>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</si>
  <si>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</si>
  <si>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</si>
  <si>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</si>
  <si>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</si>
  <si>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</si>
  <si>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</si>
  <si>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</si>
  <si>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</si>
  <si>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</si>
  <si>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</si>
  <si>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</si>
  <si>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</si>
  <si>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</si>
  <si>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</si>
  <si>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</si>
  <si>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</si>
  <si>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</si>
  <si>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</si>
  <si>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</si>
  <si>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</si>
  <si>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</si>
  <si>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</si>
  <si>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</si>
  <si>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</si>
  <si>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</si>
  <si>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</si>
  <si>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</si>
  <si>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</si>
  <si>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</si>
  <si>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</si>
  <si>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</si>
  <si>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</si>
  <si>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</si>
  <si>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</si>
  <si>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</si>
  <si>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</si>
  <si>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</si>
  <si>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</si>
  <si>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</si>
  <si>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</si>
  <si>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</si>
  <si>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</si>
  <si>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</si>
  <si>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</si>
  <si>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</si>
  <si>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</si>
  <si>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</si>
  <si>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</si>
  <si>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</si>
  <si>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</si>
  <si>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</si>
  <si>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</si>
  <si>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</si>
  <si>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</si>
  <si>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</si>
  <si>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</si>
  <si>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</si>
  <si>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</si>
  <si>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</si>
  <si>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</si>
  <si>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</si>
  <si>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</si>
  <si>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</si>
  <si>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</si>
  <si>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</si>
  <si>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</si>
  <si>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</si>
  <si>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</si>
  <si>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</si>
  <si>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</si>
  <si>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</si>
  <si>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</si>
  <si>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</si>
  <si>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</si>
  <si>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</si>
  <si>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</si>
  <si>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</si>
  <si>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</si>
  <si>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</si>
  <si>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</si>
  <si>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</si>
  <si>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</si>
  <si>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</si>
  <si>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</si>
  <si>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</si>
  <si>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</si>
  <si>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</si>
  <si>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</si>
  <si>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</si>
  <si>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</si>
  <si>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</si>
  <si>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</si>
  <si>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</si>
  <si>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</si>
  <si>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</si>
  <si>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</si>
  <si>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</si>
  <si>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</si>
  <si>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</si>
  <si>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</si>
  <si>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</si>
  <si>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</si>
  <si>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</si>
  <si>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</si>
  <si>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</si>
  <si>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</si>
  <si>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</si>
  <si>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</si>
  <si>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</si>
  <si>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</si>
  <si>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</si>
  <si>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</si>
  <si>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</si>
  <si>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</si>
  <si>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</si>
  <si>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</si>
  <si>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</si>
  <si>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</si>
  <si>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</si>
  <si>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</si>
  <si>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</si>
  <si>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</si>
  <si>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</si>
  <si>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</si>
  <si>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</si>
  <si>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</si>
  <si>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</si>
  <si>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</si>
  <si>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</si>
  <si>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</si>
  <si>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</si>
  <si>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</si>
  <si>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</si>
  <si>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</si>
  <si>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</si>
  <si>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</si>
  <si>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</si>
  <si>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</si>
  <si>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</si>
  <si>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</si>
  <si>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</si>
  <si>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</si>
  <si>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</si>
  <si>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</si>
  <si>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</si>
  <si>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</si>
  <si>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</si>
  <si>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</si>
  <si>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</si>
  <si>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</si>
  <si>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</si>
  <si>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</si>
  <si>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</si>
  <si>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</si>
  <si>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</si>
  <si>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</si>
  <si>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</si>
  <si>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</si>
  <si>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</si>
  <si>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</si>
  <si>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</si>
  <si>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</si>
  <si>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</si>
  <si>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</si>
  <si>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</si>
  <si>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</si>
  <si>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</si>
  <si>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</si>
  <si>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</si>
  <si>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</si>
  <si>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</si>
  <si>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</si>
  <si>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</si>
  <si>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</si>
  <si>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</si>
  <si>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</si>
  <si>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</si>
  <si>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</si>
  <si>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</si>
  <si>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</si>
  <si>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</si>
  <si>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</si>
  <si>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</si>
  <si>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</si>
  <si>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</si>
  <si>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</si>
  <si>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</si>
  <si>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</si>
  <si>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</si>
  <si>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</si>
  <si>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</si>
  <si>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</si>
  <si>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</si>
  <si>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</si>
  <si>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</si>
  <si>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</si>
  <si>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</si>
  <si>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</si>
  <si>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</si>
  <si>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</si>
  <si>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</si>
  <si>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</si>
  <si>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</si>
  <si>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</si>
  <si>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</si>
  <si>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</si>
  <si>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</si>
  <si>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</si>
  <si>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</si>
  <si>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</si>
  <si>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</si>
  <si>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</si>
  <si>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</si>
  <si>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</si>
  <si>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</si>
  <si>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</si>
  <si>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</si>
  <si>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</si>
  <si>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</si>
  <si>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</si>
  <si>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</si>
  <si>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</si>
  <si>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</si>
  <si>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</si>
  <si>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</si>
  <si>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</si>
  <si>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</si>
  <si>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</si>
  <si>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</si>
  <si>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</si>
  <si>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</si>
  <si>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</si>
  <si>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</si>
  <si>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</si>
  <si>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</si>
  <si>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</si>
  <si>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</si>
  <si>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</si>
  <si>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</si>
  <si>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</si>
  <si>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</si>
  <si>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</si>
  <si>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</si>
  <si>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</si>
  <si>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</si>
  <si>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</si>
  <si>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</si>
  <si>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</si>
  <si>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</si>
  <si>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</si>
  <si>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</si>
  <si>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</si>
  <si>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</si>
  <si>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</si>
  <si>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</si>
  <si>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</si>
  <si>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</si>
  <si>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</si>
  <si>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</si>
  <si>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</si>
  <si>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</si>
  <si>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</si>
  <si>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</si>
  <si>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</si>
  <si>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</si>
  <si>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</si>
  <si>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</si>
  <si>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</si>
  <si>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</si>
  <si>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</si>
  <si>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</si>
  <si>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</si>
  <si>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</si>
  <si>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</si>
  <si>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</si>
  <si>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</si>
  <si>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</si>
  <si>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</si>
  <si>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</si>
  <si>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</si>
  <si>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</si>
  <si>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</si>
  <si>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</si>
  <si>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</si>
  <si>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</si>
  <si>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</si>
  <si>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</si>
  <si>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</si>
  <si>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</si>
  <si>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</si>
  <si>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</si>
  <si>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</si>
  <si>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</si>
  <si>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</si>
  <si>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</si>
  <si>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</si>
  <si>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</si>
  <si>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</si>
  <si>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</si>
  <si>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</si>
  <si>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</si>
  <si>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</si>
  <si>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</si>
  <si>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</si>
  <si>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</si>
  <si>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</si>
  <si>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</si>
  <si>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</si>
  <si>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</si>
  <si>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</si>
  <si>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</si>
  <si>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</si>
  <si>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</si>
  <si>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</si>
  <si>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</si>
  <si>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</si>
  <si>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</si>
  <si>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</si>
  <si>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</si>
  <si>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</si>
  <si>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</si>
  <si>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</si>
  <si>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</si>
  <si>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</si>
  <si>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</si>
  <si>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</si>
  <si>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</si>
  <si>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</si>
  <si>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</si>
  <si>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</si>
  <si>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</si>
  <si>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</si>
  <si>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</si>
  <si>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</si>
  <si>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</si>
  <si>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</si>
  <si>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</si>
  <si>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</si>
  <si>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</si>
  <si>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</si>
  <si>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</si>
  <si>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</si>
  <si>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</si>
  <si>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</si>
  <si>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</si>
  <si>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</si>
  <si>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</si>
  <si>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</si>
  <si>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</si>
  <si>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</si>
  <si>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</si>
  <si>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</si>
  <si>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</si>
  <si>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</si>
  <si>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</si>
  <si>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</si>
  <si>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</si>
  <si>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</si>
  <si>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</si>
  <si>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</si>
  <si>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</si>
  <si>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</si>
  <si>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</si>
  <si>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</si>
  <si>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</si>
  <si>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</si>
  <si>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</si>
  <si>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</si>
  <si>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</si>
  <si>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</si>
  <si>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</si>
  <si>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</si>
  <si>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</si>
  <si>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</si>
  <si>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</si>
  <si>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</si>
  <si>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</si>
  <si>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</si>
  <si>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</si>
  <si>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</si>
  <si>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</si>
  <si>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</si>
  <si>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</si>
  <si>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</si>
  <si>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</si>
  <si>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</si>
  <si>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</si>
  <si>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</si>
  <si>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</si>
  <si>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</si>
  <si>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</si>
  <si>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</si>
  <si>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</si>
  <si>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</si>
  <si>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</si>
  <si>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</si>
  <si>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</si>
  <si>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</si>
  <si>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</si>
  <si>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</si>
  <si>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</si>
  <si>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</si>
  <si>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</si>
  <si>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</si>
  <si>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</si>
  <si>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</si>
  <si>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</si>
  <si>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</si>
  <si>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</si>
  <si>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</si>
  <si>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</si>
  <si>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</si>
  <si>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</si>
  <si>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</si>
  <si>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</si>
  <si>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</si>
  <si>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</si>
  <si>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</si>
  <si>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</si>
  <si>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</si>
  <si>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</si>
  <si>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</si>
  <si>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</si>
  <si>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</si>
  <si>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</si>
  <si>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</si>
  <si>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</si>
  <si>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</si>
  <si>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</si>
  <si>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</si>
  <si>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</si>
  <si>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</si>
  <si>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</si>
  <si>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</si>
  <si>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</si>
  <si>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</si>
  <si>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</si>
  <si>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</si>
  <si>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</si>
  <si>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</si>
  <si>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</si>
  <si>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</si>
  <si>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</si>
  <si>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</si>
  <si>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</si>
  <si>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</si>
  <si>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</si>
  <si>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</si>
  <si>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</si>
  <si>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</si>
  <si>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</si>
  <si>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</si>
  <si>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</si>
  <si>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</si>
  <si>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</si>
  <si>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</si>
  <si>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</si>
  <si>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</si>
  <si>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</si>
  <si>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</si>
  <si>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</si>
  <si>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</si>
  <si>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</si>
  <si>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</si>
  <si>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</si>
  <si>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</si>
  <si>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</si>
  <si>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</si>
  <si>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</si>
  <si>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</si>
  <si>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</si>
  <si>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</si>
  <si>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</si>
  <si>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</si>
  <si>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</si>
  <si>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</si>
  <si>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</si>
  <si>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</si>
  <si>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</si>
  <si>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</si>
  <si>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</si>
  <si>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</si>
  <si>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</si>
  <si>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</si>
  <si>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</si>
  <si>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</si>
  <si>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</si>
  <si>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</si>
  <si>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</si>
  <si>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</si>
  <si>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</si>
  <si>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</si>
  <si>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</si>
  <si>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</si>
  <si>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</si>
  <si>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</si>
  <si>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</si>
  <si>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</si>
  <si>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</si>
  <si>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</si>
  <si>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</si>
  <si>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</si>
  <si>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</si>
  <si>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</si>
  <si>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</si>
  <si>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</si>
  <si>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</si>
  <si>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</si>
  <si>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</si>
  <si>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</si>
  <si>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</si>
  <si>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</si>
  <si>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</si>
  <si>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</si>
  <si>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</si>
  <si>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</si>
  <si>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</si>
  <si>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</si>
  <si>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</si>
  <si>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</si>
  <si>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</si>
  <si>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</si>
  <si>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</si>
  <si>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</si>
  <si>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</si>
  <si>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</si>
  <si>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</si>
  <si>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</si>
  <si>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</si>
  <si>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</si>
  <si>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</si>
  <si>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</si>
  <si>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</si>
  <si>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</si>
  <si>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</si>
  <si>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</si>
  <si>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</si>
  <si>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</si>
  <si>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</si>
  <si>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</si>
  <si>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</si>
  <si>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</si>
  <si>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</si>
  <si>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</si>
  <si>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</si>
  <si>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</si>
  <si>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</si>
  <si>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</si>
  <si>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</si>
  <si>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</si>
  <si>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</si>
  <si>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</si>
  <si>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</si>
  <si>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</si>
  <si>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</si>
  <si>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</si>
  <si>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</si>
  <si>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</si>
  <si>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</si>
  <si>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</si>
  <si>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</si>
  <si>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</si>
  <si>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</si>
  <si>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</si>
  <si>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</si>
  <si>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</si>
  <si>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</si>
  <si>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</si>
  <si>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</si>
  <si>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</si>
  <si>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</si>
  <si>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</si>
  <si>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</si>
  <si>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</si>
  <si>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</si>
  <si>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</si>
  <si>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</si>
  <si>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</si>
  <si>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</si>
  <si>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</si>
  <si>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</si>
  <si>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</si>
  <si>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</si>
  <si>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</si>
  <si>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</si>
  <si>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</si>
  <si>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</si>
  <si>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</si>
  <si>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</si>
  <si>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</si>
  <si>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</si>
  <si>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</si>
  <si>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</si>
  <si>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</si>
  <si>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</si>
  <si>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</si>
  <si>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</si>
  <si>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</si>
  <si>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</si>
  <si>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</si>
  <si>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</si>
  <si>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</si>
  <si>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</si>
  <si>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</si>
  <si>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</si>
  <si>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</si>
  <si>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</si>
  <si>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</si>
  <si>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</si>
  <si>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</si>
  <si>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</si>
  <si>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</si>
  <si>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</si>
  <si>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</si>
  <si>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</si>
  <si>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</si>
  <si>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</si>
  <si>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</si>
  <si>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</si>
  <si>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</si>
  <si>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</si>
  <si>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</si>
  <si>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</si>
  <si>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</si>
  <si>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</si>
  <si>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</si>
  <si>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</si>
  <si>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</si>
  <si>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</si>
  <si>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</si>
  <si>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</si>
  <si>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</si>
  <si>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</si>
  <si>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</si>
  <si>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</si>
  <si>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</si>
  <si>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</si>
  <si>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</si>
  <si>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</si>
  <si>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</si>
  <si>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</si>
  <si>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</si>
  <si>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</si>
  <si>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</si>
  <si>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</si>
  <si>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</si>
  <si>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</si>
  <si>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</si>
  <si>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</si>
  <si>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</si>
  <si>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</si>
  <si>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</si>
  <si>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</si>
  <si>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</si>
  <si>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</si>
  <si>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</si>
  <si>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</si>
  <si>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</si>
  <si>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</si>
  <si>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</si>
  <si>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</si>
  <si>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</si>
  <si>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</si>
  <si>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</si>
  <si>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</si>
  <si>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</si>
  <si>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</si>
  <si>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</si>
  <si>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</si>
  <si>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</si>
  <si>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</si>
  <si>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</si>
  <si>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</si>
  <si>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</si>
  <si>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</si>
  <si>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</si>
  <si>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</si>
  <si>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</si>
  <si>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</si>
  <si>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</si>
  <si>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</si>
  <si>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</si>
  <si>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</si>
  <si>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</si>
  <si>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</si>
  <si>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</si>
  <si>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</si>
  <si>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</si>
  <si>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</si>
  <si>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</si>
  <si>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</si>
  <si>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</si>
  <si>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</si>
  <si>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</si>
  <si>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</si>
  <si>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</si>
  <si>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</si>
  <si>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</si>
  <si>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</si>
  <si>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</si>
  <si>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</si>
  <si>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</si>
  <si>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</si>
  <si>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</si>
  <si>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</si>
  <si>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</si>
  <si>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</si>
  <si>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</si>
  <si>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</si>
  <si>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</si>
  <si>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</si>
  <si>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</si>
  <si>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</si>
  <si>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</si>
  <si>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</si>
  <si>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</si>
  <si>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</si>
  <si>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</si>
  <si>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</si>
  <si>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</si>
  <si>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</si>
  <si>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</si>
  <si>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</si>
  <si>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</si>
  <si>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</si>
  <si>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</si>
  <si>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</si>
  <si>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</si>
  <si>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</si>
  <si>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</si>
  <si>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</si>
  <si>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</si>
  <si>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</si>
  <si>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</si>
  <si>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</si>
  <si>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</si>
  <si>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</si>
  <si>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</si>
  <si>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</si>
  <si>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</si>
  <si>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</si>
  <si>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</si>
  <si>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</si>
  <si>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</si>
  <si>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</si>
  <si>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</si>
  <si>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</si>
  <si>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</si>
  <si>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</si>
  <si>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</si>
  <si>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</si>
  <si>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</si>
  <si>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</si>
  <si>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</si>
  <si>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</si>
  <si>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</si>
  <si>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</si>
  <si>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</si>
  <si>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</si>
  <si>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</si>
  <si>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</si>
  <si>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</si>
  <si>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</si>
  <si>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</si>
  <si>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</si>
  <si>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</si>
  <si>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</si>
  <si>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</si>
  <si>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</si>
  <si>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</si>
  <si>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</si>
  <si>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</si>
  <si>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</si>
  <si>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</si>
  <si>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</si>
  <si>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</si>
  <si>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</si>
  <si>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</si>
  <si>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</si>
  <si>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</si>
  <si>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</si>
  <si>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</si>
  <si>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</si>
  <si>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</si>
  <si>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</si>
  <si>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</si>
  <si>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</si>
  <si>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</si>
  <si>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</si>
  <si>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</si>
  <si>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</si>
  <si>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</si>
  <si>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</si>
  <si>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</si>
  <si>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</si>
  <si>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</si>
  <si>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</si>
  <si>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</si>
  <si>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</si>
  <si>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</si>
  <si>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</si>
  <si>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</si>
  <si>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</si>
  <si>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</si>
  <si>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</si>
  <si>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</si>
  <si>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</si>
  <si>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</si>
  <si>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</si>
  <si>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</si>
  <si>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</si>
  <si>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</si>
  <si>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</si>
  <si>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</si>
  <si>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</si>
  <si>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</si>
  <si>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</si>
  <si>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</si>
  <si>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</si>
  <si>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</si>
  <si>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</si>
  <si>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</si>
  <si>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</si>
  <si>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</si>
  <si>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</si>
  <si>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</si>
  <si>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</si>
  <si>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</si>
  <si>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</si>
  <si>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</si>
  <si>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</si>
  <si>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</si>
  <si>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</si>
  <si>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</si>
  <si>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</si>
  <si>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</si>
  <si>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</si>
  <si>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</si>
  <si>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</si>
  <si>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</si>
  <si>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</si>
  <si>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</si>
  <si>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</si>
  <si>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</si>
  <si>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</si>
  <si>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</si>
  <si>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</si>
  <si>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</si>
  <si>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</si>
  <si>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</si>
  <si>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</si>
  <si>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</si>
  <si>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</si>
  <si>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</si>
  <si>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</si>
  <si>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</si>
  <si>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</si>
  <si>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</si>
  <si>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</si>
  <si>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</si>
  <si>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</si>
  <si>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</si>
  <si>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</si>
  <si>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</si>
  <si>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</si>
  <si>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</si>
  <si>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</si>
  <si>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</si>
  <si>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</si>
  <si>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</si>
  <si>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</si>
  <si>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</si>
  <si>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</si>
  <si>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</si>
  <si>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</si>
  <si>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</si>
  <si>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</si>
  <si>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</si>
  <si>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</si>
  <si>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</si>
  <si>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</si>
  <si>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</si>
  <si>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</si>
  <si>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</si>
  <si>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</si>
  <si>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</si>
  <si>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</si>
  <si>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</si>
  <si>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</si>
  <si>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</si>
  <si>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</si>
  <si>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</si>
  <si>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</si>
  <si>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</si>
  <si>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</si>
  <si>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</si>
  <si>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</si>
  <si>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</si>
  <si>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</si>
  <si>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</si>
  <si>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</si>
  <si>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</si>
  <si>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</si>
  <si>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</si>
  <si>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</si>
  <si>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</si>
  <si>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</si>
  <si>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</si>
  <si>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</si>
  <si>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</si>
  <si>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</si>
  <si>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</si>
  <si>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</si>
  <si>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</si>
  <si>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</si>
  <si>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</si>
  <si>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</si>
  <si>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</si>
  <si>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</si>
  <si>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</si>
  <si>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</si>
  <si>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</si>
  <si>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</si>
  <si>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</si>
  <si>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</si>
  <si>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</si>
  <si>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</si>
  <si>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</si>
  <si>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</si>
  <si>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</si>
  <si>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</si>
  <si>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</si>
  <si>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</si>
  <si>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</si>
  <si>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</si>
  <si>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</si>
  <si>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</si>
  <si>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</si>
  <si>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</si>
  <si>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</si>
  <si>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</si>
  <si>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</si>
  <si>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</si>
  <si>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</si>
  <si>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</si>
  <si>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</si>
  <si>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</si>
  <si>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</si>
  <si>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</si>
  <si>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</si>
  <si>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</si>
  <si>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</si>
  <si>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</si>
  <si>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</si>
  <si>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</si>
  <si>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</si>
  <si>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</si>
  <si>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</si>
  <si>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</si>
  <si>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</si>
  <si>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</si>
  <si>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</si>
  <si>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</si>
  <si>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</si>
  <si>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</si>
  <si>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</si>
  <si>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</si>
  <si>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</si>
  <si>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</si>
  <si>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</si>
  <si>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</si>
  <si>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</si>
  <si>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</si>
  <si>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</si>
  <si>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</si>
  <si>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</si>
  <si>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</si>
  <si>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</si>
  <si>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</si>
  <si>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</si>
  <si>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</si>
  <si>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</si>
  <si>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</si>
  <si>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</si>
  <si>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</si>
  <si>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</si>
  <si>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</si>
  <si>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</si>
  <si>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</si>
  <si>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</si>
  <si>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</si>
  <si>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</si>
  <si>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</si>
  <si>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</si>
  <si>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</si>
  <si>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</si>
  <si>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</si>
  <si>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</si>
  <si>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</si>
  <si>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</si>
  <si>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</si>
  <si>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</si>
  <si>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</si>
  <si>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</si>
  <si>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</si>
  <si>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</si>
  <si>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</si>
  <si>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</si>
  <si>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</si>
  <si>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</si>
  <si>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</si>
  <si>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</si>
  <si>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</si>
  <si>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</si>
  <si>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</si>
  <si>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</si>
  <si>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</si>
  <si>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</si>
  <si>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</si>
  <si>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</si>
  <si>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</si>
  <si>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</si>
  <si>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</si>
  <si>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</si>
  <si>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</si>
  <si>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</si>
  <si>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</si>
  <si>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</si>
  <si>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</si>
  <si>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</si>
  <si>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</si>
  <si>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</si>
  <si>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</si>
  <si>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</si>
  <si>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</si>
  <si>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</si>
  <si>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</si>
  <si>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</si>
  <si>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</si>
  <si>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</si>
  <si>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</si>
  <si>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</si>
  <si>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</si>
  <si>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</si>
  <si>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</si>
  <si>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</si>
  <si>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</si>
  <si>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</si>
  <si>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</si>
  <si>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</si>
  <si>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</si>
  <si>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</si>
  <si>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</si>
  <si>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</si>
  <si>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</si>
  <si>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</si>
  <si>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</si>
  <si>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</si>
  <si>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</si>
  <si>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</si>
  <si>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</si>
  <si>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</si>
  <si>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</si>
  <si>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</si>
  <si>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</si>
  <si>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</si>
  <si>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</si>
  <si>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</si>
  <si>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</si>
  <si>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</si>
  <si>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</si>
  <si>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</si>
  <si>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</si>
  <si>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</si>
  <si>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</si>
  <si>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</si>
  <si>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</si>
  <si>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</si>
  <si>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</si>
  <si>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</si>
  <si>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</si>
  <si>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</si>
  <si>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</si>
  <si>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</si>
  <si>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</si>
  <si>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</si>
  <si>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</si>
  <si>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</si>
  <si>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</si>
  <si>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</si>
  <si>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</si>
  <si>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</si>
  <si>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</si>
  <si>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</si>
  <si>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</si>
  <si>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</si>
  <si>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</si>
  <si>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</si>
  <si>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</si>
  <si>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</si>
  <si>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</si>
  <si>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</si>
  <si>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</si>
  <si>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</si>
  <si>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</si>
  <si>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</si>
  <si>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</si>
  <si>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</si>
  <si>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</si>
  <si>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</si>
  <si>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</si>
  <si>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</si>
  <si>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</si>
  <si>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</si>
  <si>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</si>
  <si>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</si>
  <si>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</si>
  <si>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</si>
  <si>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</si>
  <si>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</si>
  <si>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</si>
  <si>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</si>
  <si>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</si>
  <si>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</si>
  <si>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</si>
  <si>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</si>
  <si>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</si>
  <si>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</si>
  <si>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</si>
  <si>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</si>
  <si>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</si>
  <si>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</si>
  <si>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</si>
  <si>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</si>
  <si>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</si>
  <si>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</si>
  <si>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</si>
  <si>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</si>
  <si>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</si>
  <si>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</si>
  <si>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</si>
  <si>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</si>
  <si>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</si>
  <si>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</si>
  <si>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</si>
  <si>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</si>
  <si>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</si>
  <si>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</si>
  <si>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</si>
  <si>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</si>
  <si>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</si>
  <si>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</si>
  <si>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</si>
  <si>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</si>
  <si>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</si>
  <si>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</si>
  <si>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</si>
  <si>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</si>
  <si>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</si>
  <si>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</si>
  <si>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</si>
  <si>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</si>
  <si>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</si>
  <si>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</si>
  <si>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</si>
  <si>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</si>
  <si>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</si>
  <si>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</si>
  <si>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</si>
  <si>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</si>
  <si>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</si>
  <si>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</si>
  <si>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</si>
  <si>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</si>
  <si>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</si>
  <si>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</si>
  <si>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</si>
  <si>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</si>
  <si>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</si>
  <si>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</si>
  <si>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</si>
  <si>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</si>
  <si>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</si>
  <si>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</si>
  <si>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</si>
  <si>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</si>
  <si>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</si>
  <si>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</si>
  <si>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</si>
  <si>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</si>
  <si>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</si>
  <si>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</si>
  <si>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</si>
  <si>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</si>
  <si>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</si>
  <si>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</si>
  <si>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</si>
  <si>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</si>
  <si>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</si>
  <si>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</si>
  <si>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</si>
  <si>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</si>
  <si>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</si>
  <si>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</si>
  <si>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</si>
  <si>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</si>
  <si>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</si>
  <si>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</si>
  <si>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</si>
  <si>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</si>
  <si>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</si>
  <si>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</si>
  <si>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</si>
  <si>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</si>
  <si>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</si>
  <si>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</si>
  <si>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</si>
  <si>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</si>
  <si>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</si>
  <si>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</si>
  <si>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</si>
  <si>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</si>
  <si>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</si>
  <si>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</si>
  <si>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</si>
  <si>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</si>
  <si>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</si>
  <si>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</si>
  <si>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</si>
  <si>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</si>
  <si>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</si>
  <si>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</si>
  <si>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</si>
  <si>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</si>
  <si>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</si>
  <si>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</si>
  <si>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</si>
  <si>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</si>
  <si>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</si>
  <si>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</si>
  <si>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</si>
  <si>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</si>
  <si>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</si>
  <si>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</si>
  <si>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</si>
  <si>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</si>
  <si>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</si>
  <si>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</si>
  <si>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</si>
  <si>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</si>
  <si>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</si>
  <si>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</si>
  <si>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</si>
  <si>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</si>
  <si>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</si>
  <si>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</si>
  <si>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</si>
  <si>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</si>
  <si>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</si>
  <si>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</si>
  <si>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</si>
  <si>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</si>
  <si>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</si>
  <si>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</si>
  <si>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</si>
  <si>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</si>
  <si>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</si>
  <si>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</si>
  <si>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</si>
  <si>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</si>
  <si>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</si>
  <si>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</si>
  <si>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</si>
  <si>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</si>
  <si>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</si>
  <si>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</si>
  <si>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</si>
  <si>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</si>
  <si>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</si>
  <si>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</si>
  <si>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</si>
  <si>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</si>
  <si>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</si>
  <si>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</si>
  <si>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</si>
  <si>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</si>
  <si>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</si>
  <si>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</si>
  <si>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</si>
  <si>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</si>
  <si>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</si>
  <si>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</si>
  <si>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</si>
  <si>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</si>
  <si>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</si>
  <si>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</si>
  <si>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</si>
  <si>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</si>
  <si>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</si>
  <si>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</si>
  <si>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</si>
  <si>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</si>
  <si>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</si>
  <si>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</si>
  <si>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</si>
  <si>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</si>
  <si>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</si>
  <si>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</si>
  <si>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</si>
  <si>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</si>
  <si>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</si>
  <si>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</si>
  <si>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</si>
  <si>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</si>
  <si>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</si>
  <si>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</si>
  <si>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</si>
  <si>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</si>
  <si>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</si>
  <si>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</si>
  <si>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</si>
  <si>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</si>
  <si>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</si>
  <si>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</si>
  <si>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</si>
  <si>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</si>
  <si>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</si>
  <si>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</si>
  <si>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</si>
  <si>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</si>
  <si>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</si>
  <si>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</si>
  <si>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</si>
  <si>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</si>
  <si>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</si>
  <si>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</si>
  <si>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</si>
  <si>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</si>
  <si>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</si>
  <si>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</si>
  <si>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</si>
  <si>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</si>
  <si>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</si>
  <si>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</si>
  <si>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</si>
  <si>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</si>
  <si>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</si>
  <si>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</si>
  <si>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</si>
  <si>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</si>
  <si>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</si>
  <si>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</si>
  <si>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</si>
  <si>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</si>
  <si>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</si>
  <si>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</si>
  <si>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</si>
  <si>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</si>
  <si>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</si>
  <si>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</si>
  <si>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</si>
  <si>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</si>
  <si>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</si>
  <si>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</si>
  <si>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</si>
  <si>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</si>
  <si>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</si>
  <si>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</si>
  <si>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</si>
  <si>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</si>
  <si>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</si>
  <si>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</si>
  <si>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</si>
  <si>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</si>
  <si>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</si>
  <si>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</si>
  <si>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</si>
  <si>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</si>
  <si>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</si>
  <si>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</si>
  <si>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</si>
  <si>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</si>
  <si>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</si>
  <si>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</si>
  <si>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</si>
  <si>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</si>
  <si>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</si>
  <si>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</si>
  <si>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</si>
  <si>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</si>
  <si>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</si>
  <si>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</si>
  <si>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</si>
  <si>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</si>
  <si>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</si>
  <si>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</si>
  <si>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</si>
  <si>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</si>
  <si>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</si>
  <si>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</si>
  <si>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</si>
  <si>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</si>
  <si>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</si>
  <si>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</si>
  <si>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</si>
  <si>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</si>
  <si>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</si>
  <si>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</si>
  <si>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</si>
  <si>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</si>
  <si>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</si>
  <si>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</si>
  <si>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</si>
  <si>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</si>
  <si>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</si>
  <si>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</si>
  <si>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</si>
  <si>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</si>
  <si>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</si>
  <si>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</si>
  <si>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</si>
  <si>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</si>
  <si>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</si>
  <si>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</si>
  <si>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</si>
  <si>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</si>
  <si>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</si>
  <si>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</si>
  <si>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</si>
  <si>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</si>
  <si>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</si>
  <si>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</si>
  <si>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</si>
  <si>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</si>
  <si>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</si>
  <si>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</si>
  <si>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</si>
  <si>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</si>
  <si>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</si>
  <si>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</si>
  <si>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</si>
  <si>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</si>
  <si>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</si>
  <si>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</si>
  <si>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</si>
  <si>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</si>
  <si>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</si>
  <si>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</si>
  <si>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</si>
  <si>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</si>
  <si>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</si>
  <si>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</si>
  <si>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</si>
  <si>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</si>
  <si>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</si>
  <si>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</si>
  <si>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</si>
  <si>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</si>
  <si>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</si>
  <si>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</si>
  <si>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</si>
  <si>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</si>
  <si>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</si>
  <si>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</si>
  <si>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</si>
  <si>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</si>
  <si>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</si>
  <si>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</si>
  <si>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</si>
  <si>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</si>
  <si>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</si>
  <si>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</si>
  <si>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</si>
  <si>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</si>
  <si>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</si>
  <si>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</si>
  <si>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</si>
  <si>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</si>
  <si>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</si>
  <si>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</si>
  <si>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</si>
  <si>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</si>
  <si>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</si>
  <si>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</si>
  <si>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</si>
  <si>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</si>
  <si>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</si>
  <si>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</si>
  <si>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</si>
  <si>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</si>
  <si>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</si>
  <si>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</si>
  <si>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</si>
  <si>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</si>
  <si>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</si>
  <si>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</si>
  <si>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</si>
  <si>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</si>
  <si>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</si>
  <si>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</si>
  <si>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</si>
  <si>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</si>
  <si>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</si>
  <si>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</si>
  <si>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</si>
  <si>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</si>
  <si>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</si>
  <si>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</si>
  <si>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</si>
  <si>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</si>
  <si>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</si>
  <si>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</si>
  <si>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</si>
  <si>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</si>
  <si>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</si>
  <si>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</si>
  <si>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</si>
  <si>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</si>
  <si>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</si>
  <si>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</si>
  <si>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</si>
  <si>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</si>
  <si>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</si>
  <si>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</si>
  <si>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</si>
  <si>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</si>
  <si>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</si>
  <si>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</si>
  <si>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</si>
  <si>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</si>
  <si>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</si>
  <si>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</si>
  <si>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</si>
  <si>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</si>
  <si>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</si>
  <si>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</si>
  <si>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</si>
  <si>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</si>
  <si>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</si>
  <si>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</si>
  <si>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</si>
  <si>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</si>
  <si>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</si>
  <si>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</si>
  <si>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</si>
  <si>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</si>
  <si>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</si>
  <si>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</si>
  <si>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</si>
  <si>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</si>
  <si>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</si>
  <si>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</si>
  <si>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</si>
  <si>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</si>
  <si>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</si>
  <si>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</si>
  <si>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</si>
  <si>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</si>
  <si>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</si>
  <si>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</si>
  <si>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</si>
  <si>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</si>
  <si>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</si>
  <si>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</si>
  <si>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</si>
  <si>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</si>
  <si>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</si>
  <si>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</si>
  <si>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</si>
  <si>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</si>
  <si>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</si>
  <si>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</si>
  <si>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</si>
  <si>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</si>
  <si>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</si>
  <si>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</si>
  <si>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</si>
  <si>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</si>
  <si>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</si>
  <si>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</si>
  <si>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</si>
  <si>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</si>
  <si>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</si>
  <si>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</si>
  <si>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</si>
  <si>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</si>
  <si>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</si>
  <si>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</si>
  <si>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</si>
  <si>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</si>
  <si>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</si>
  <si>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</si>
  <si>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</si>
  <si>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</si>
  <si>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</si>
  <si>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</si>
  <si>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</si>
  <si>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</si>
  <si>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</si>
  <si>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</si>
  <si>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</si>
  <si>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</si>
  <si>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</si>
  <si>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</si>
  <si>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</si>
  <si>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</si>
  <si>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</si>
  <si>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</si>
  <si>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</si>
  <si>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</si>
  <si>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</si>
  <si>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</si>
  <si>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</si>
  <si>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</si>
  <si>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</si>
  <si>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</si>
  <si>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</si>
  <si>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</si>
  <si>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</si>
  <si>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</si>
  <si>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</si>
  <si>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</si>
  <si>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</si>
  <si>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</si>
  <si>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</si>
  <si>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</si>
  <si>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</si>
  <si>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</si>
  <si>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</si>
  <si>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</si>
  <si>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</si>
  <si>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</si>
  <si>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</si>
  <si>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</si>
  <si>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</si>
  <si>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</si>
  <si>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</si>
  <si>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</si>
  <si>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</si>
  <si>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</si>
  <si>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</si>
  <si>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</si>
  <si>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</si>
  <si>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</si>
  <si>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</si>
  <si>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</si>
  <si>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</si>
  <si>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</si>
  <si>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</si>
  <si>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</si>
  <si>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</si>
  <si>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</si>
  <si>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</si>
  <si>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</si>
  <si>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</si>
  <si>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</si>
  <si>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</si>
  <si>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</si>
  <si>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</si>
  <si>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</si>
  <si>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</si>
  <si>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</si>
  <si>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</si>
  <si>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</si>
  <si>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</si>
  <si>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</si>
  <si>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</si>
  <si>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</si>
  <si>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</si>
  <si>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</si>
  <si>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</si>
  <si>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</si>
  <si>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</si>
  <si>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</si>
  <si>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</si>
  <si>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</si>
  <si>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</si>
  <si>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</si>
  <si>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</si>
  <si>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</si>
  <si>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</si>
  <si>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</si>
  <si>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</si>
  <si>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</si>
  <si>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</si>
  <si>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</si>
  <si>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</si>
  <si>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</si>
  <si>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</si>
  <si>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</si>
  <si>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</si>
  <si>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</si>
  <si>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</si>
  <si>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</si>
  <si>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</si>
  <si>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</si>
  <si>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</si>
  <si>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</si>
  <si>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</si>
  <si>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</si>
  <si>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</si>
  <si>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</si>
  <si>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</si>
  <si>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</si>
  <si>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</si>
  <si>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</si>
  <si>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</si>
  <si>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</si>
  <si>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</si>
  <si>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</si>
  <si>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</si>
  <si>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</si>
  <si>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</si>
  <si>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</si>
  <si>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</si>
  <si>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</si>
  <si>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</si>
  <si>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</si>
  <si>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</si>
  <si>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</si>
  <si>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</si>
  <si>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</si>
  <si>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</si>
  <si>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</si>
  <si>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</si>
  <si>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</si>
  <si>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</si>
  <si>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</si>
  <si>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</si>
  <si>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</si>
  <si>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</si>
  <si>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</si>
  <si>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</si>
  <si>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</si>
  <si>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</si>
  <si>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</si>
  <si>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</si>
  <si>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</si>
  <si>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</si>
  <si>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</si>
  <si>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</si>
  <si>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</si>
  <si>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</si>
  <si>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</si>
  <si>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</si>
  <si>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</si>
  <si>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</si>
  <si>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</si>
  <si>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</si>
  <si>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</si>
  <si>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</si>
  <si>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</si>
  <si>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</si>
  <si>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</si>
  <si>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</si>
  <si>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</si>
  <si>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</si>
  <si>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</si>
  <si>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</si>
  <si>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</si>
  <si>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</si>
  <si>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</si>
  <si>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</si>
  <si>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</si>
  <si>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</si>
  <si>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</si>
  <si>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</si>
  <si>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</si>
  <si>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</si>
  <si>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</si>
  <si>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</si>
  <si>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</si>
  <si>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</si>
  <si>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</si>
  <si>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</si>
  <si>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</si>
  <si>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</si>
  <si>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</si>
  <si>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</si>
  <si>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</si>
  <si>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</si>
  <si>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</si>
  <si>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</si>
  <si>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</si>
  <si>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</si>
  <si>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</si>
  <si>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</si>
  <si>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</si>
  <si>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</si>
  <si>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</si>
  <si>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</si>
  <si>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</si>
  <si>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</si>
  <si>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</si>
  <si>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</si>
  <si>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</si>
  <si>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</si>
  <si>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</si>
  <si>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</si>
  <si>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</si>
  <si>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</si>
  <si>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</si>
  <si>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</si>
  <si>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</si>
  <si>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</si>
  <si>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</si>
  <si>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</si>
  <si>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</si>
  <si>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</si>
  <si>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</si>
  <si>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</si>
  <si>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</si>
  <si>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</si>
  <si>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</si>
  <si>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</si>
  <si>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</si>
  <si>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</si>
  <si>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</si>
  <si>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</si>
  <si>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</si>
  <si>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</si>
  <si>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</si>
  <si>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</si>
  <si>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</si>
  <si>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</si>
  <si>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</si>
  <si>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</si>
  <si>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</si>
  <si>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</si>
  <si>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</si>
  <si>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</si>
  <si>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</si>
  <si>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</si>
  <si>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</si>
  <si>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</si>
  <si>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</si>
  <si>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</si>
  <si>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</si>
  <si>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</si>
  <si>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</si>
  <si>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</si>
  <si>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</si>
  <si>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</si>
  <si>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</si>
  <si>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</si>
  <si>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</si>
  <si>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</si>
  <si>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</si>
  <si>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</si>
  <si>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</si>
  <si>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</si>
  <si>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</si>
  <si>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</si>
  <si>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</si>
  <si>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</si>
  <si>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</si>
  <si>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</si>
  <si>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</si>
  <si>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</si>
  <si>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</si>
  <si>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</si>
  <si>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</si>
  <si>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</si>
  <si>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</si>
  <si>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</si>
  <si>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</si>
  <si>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</si>
  <si>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</si>
  <si>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</si>
  <si>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</si>
  <si>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</si>
  <si>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</si>
  <si>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</si>
  <si>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</si>
  <si>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</si>
  <si>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</si>
  <si>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</si>
  <si>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</si>
  <si>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</si>
  <si>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</si>
  <si>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</si>
  <si>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</si>
  <si>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</si>
  <si>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</si>
  <si>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</si>
  <si>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</si>
  <si>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</si>
  <si>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</si>
  <si>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</si>
  <si>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</si>
  <si>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</si>
  <si>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</si>
  <si>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</si>
  <si>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</si>
  <si>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</si>
  <si>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</si>
  <si>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</si>
  <si>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</si>
  <si>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</si>
  <si>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</si>
  <si>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</si>
  <si>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</si>
  <si>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</si>
  <si>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</si>
  <si>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</si>
  <si>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</si>
  <si>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</si>
  <si>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</si>
  <si>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</si>
  <si>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</si>
  <si>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</si>
  <si>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</si>
  <si>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</si>
  <si>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</si>
  <si>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</si>
  <si>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</si>
  <si>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</si>
  <si>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</si>
  <si>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</si>
  <si>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</si>
  <si>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</si>
  <si>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</si>
  <si>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</si>
  <si>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</si>
  <si>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</si>
  <si>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</si>
  <si>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</si>
  <si>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</si>
  <si>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</si>
  <si>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</si>
  <si>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</si>
  <si>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</si>
  <si>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</si>
  <si>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</si>
  <si>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</si>
  <si>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</si>
  <si>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</si>
  <si>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</si>
  <si>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</si>
  <si>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</si>
  <si>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</si>
  <si>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</si>
  <si>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</si>
  <si>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</si>
  <si>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</si>
  <si>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</si>
  <si>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</si>
  <si>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</si>
  <si>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</si>
  <si>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</si>
  <si>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</si>
  <si>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</si>
  <si>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</si>
  <si>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</si>
  <si>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</si>
  <si>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</si>
  <si>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</si>
  <si>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</si>
  <si>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</si>
  <si>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</si>
  <si>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</si>
  <si>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</si>
  <si>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</si>
  <si>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</si>
  <si>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</si>
  <si>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</si>
  <si>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</si>
  <si>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</si>
  <si>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</si>
  <si>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</si>
  <si>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</si>
  <si>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</si>
  <si>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</si>
  <si>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</si>
  <si>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</si>
  <si>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</si>
  <si>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</si>
  <si>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</si>
  <si>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</si>
  <si>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</si>
  <si>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</si>
  <si>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</si>
  <si>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</si>
  <si>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</si>
  <si>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</si>
  <si>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</si>
  <si>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</si>
  <si>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</si>
  <si>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</si>
  <si>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</si>
  <si>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</si>
  <si>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</si>
  <si>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</si>
  <si>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</si>
  <si>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</si>
  <si>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</si>
  <si>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</si>
  <si>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</si>
  <si>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</si>
  <si>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</si>
  <si>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</si>
  <si>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</si>
  <si>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</si>
  <si>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</si>
  <si>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</si>
  <si>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</si>
  <si>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</si>
  <si>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</si>
  <si>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</si>
  <si>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</si>
  <si>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</si>
  <si>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</si>
  <si>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</si>
  <si>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</si>
  <si>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</si>
  <si>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</si>
  <si>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</si>
  <si>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</si>
  <si>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</si>
  <si>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</si>
  <si>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</si>
  <si>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</si>
  <si>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</si>
  <si>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</si>
  <si>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</si>
  <si>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</si>
  <si>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</si>
  <si>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</si>
  <si>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</si>
  <si>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</si>
  <si>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</si>
  <si>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</si>
  <si>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</si>
  <si>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</si>
  <si>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</si>
  <si>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</si>
  <si>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</si>
  <si>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</si>
  <si>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</si>
  <si>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</si>
  <si>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</si>
  <si>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</si>
  <si>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</si>
  <si>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</si>
  <si>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</si>
  <si>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</si>
  <si>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</si>
  <si>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</si>
  <si>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</si>
  <si>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</si>
  <si>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</si>
  <si>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</si>
  <si>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</si>
  <si>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</si>
  <si>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</si>
  <si>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</si>
  <si>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</si>
  <si>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</si>
  <si>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</si>
  <si>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</si>
  <si>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</si>
  <si>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</si>
  <si>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</si>
  <si>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</si>
  <si>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</si>
  <si>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</si>
  <si>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</si>
  <si>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</si>
  <si>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</si>
  <si>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</si>
  <si>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</si>
  <si>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</si>
  <si>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</si>
  <si>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</si>
  <si>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</si>
  <si>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</si>
  <si>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</si>
  <si>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</si>
  <si>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</si>
  <si>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</si>
  <si>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</si>
  <si>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</si>
  <si>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</si>
  <si>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</si>
  <si>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</si>
  <si>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</si>
  <si>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</si>
  <si>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</si>
  <si>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</si>
  <si>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</si>
  <si>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</si>
  <si>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</si>
  <si>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</si>
  <si>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</si>
  <si>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</si>
  <si>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</si>
  <si>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</si>
  <si>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</si>
  <si>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</si>
  <si>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</si>
  <si>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</si>
  <si>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</si>
  <si>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</si>
  <si>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</si>
  <si>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</si>
  <si>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</si>
  <si>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</si>
  <si>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</si>
  <si>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</si>
  <si>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</si>
  <si>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</si>
  <si>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</si>
  <si>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</si>
  <si>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</si>
  <si>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</si>
  <si>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</si>
  <si>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</si>
  <si>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</si>
  <si>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</si>
  <si>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</si>
  <si>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</si>
  <si>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</si>
  <si>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</si>
  <si>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</si>
  <si>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</si>
  <si>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</si>
  <si>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</si>
  <si>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</si>
  <si>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</si>
  <si>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</si>
  <si>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</si>
  <si>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</si>
  <si>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</si>
  <si>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</si>
  <si>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</si>
  <si>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</si>
  <si>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</si>
  <si>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</si>
  <si>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</si>
  <si>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</si>
  <si>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</si>
  <si>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</si>
  <si>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</si>
  <si>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</si>
  <si>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</si>
  <si>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</si>
  <si>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</si>
  <si>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</si>
  <si>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</si>
  <si>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</si>
  <si>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</si>
  <si>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</si>
  <si>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</si>
  <si>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</si>
  <si>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</si>
  <si>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</si>
  <si>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</si>
  <si>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</si>
  <si>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</si>
  <si>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</si>
  <si>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</si>
  <si>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</si>
  <si>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</si>
  <si>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</si>
  <si>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</si>
  <si>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</si>
  <si>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</si>
  <si>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</si>
  <si>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</si>
  <si>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</si>
  <si>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</si>
  <si>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</si>
  <si>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</si>
  <si>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</si>
  <si>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</si>
  <si>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</si>
  <si>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</si>
  <si>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</si>
  <si>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</si>
  <si>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</si>
  <si>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</si>
  <si>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</si>
  <si>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</si>
  <si>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</si>
  <si>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</si>
  <si>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</si>
  <si>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</si>
  <si>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</si>
  <si>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</si>
  <si>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</si>
  <si>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</si>
  <si>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</si>
  <si>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</si>
  <si>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</si>
  <si>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</si>
  <si>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</si>
  <si>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</si>
  <si>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</si>
  <si>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</si>
  <si>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</si>
  <si>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</si>
  <si>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</si>
  <si>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</si>
  <si>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</si>
  <si>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</si>
  <si>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</si>
  <si>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</si>
  <si>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</si>
  <si>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</si>
  <si>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</si>
  <si>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</si>
  <si>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</si>
  <si>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</si>
  <si>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</si>
  <si>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</si>
  <si>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</si>
  <si>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</si>
  <si>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</si>
  <si>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</si>
  <si>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</si>
  <si>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</si>
  <si>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</si>
  <si>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</si>
  <si>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</si>
  <si>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</si>
  <si>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</si>
  <si>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</si>
  <si>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</si>
  <si>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</si>
  <si>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</si>
  <si>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</si>
  <si>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</si>
  <si>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</si>
  <si>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</si>
  <si>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</si>
  <si>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</si>
  <si>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</si>
  <si>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</si>
  <si>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</si>
  <si>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</si>
  <si>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</si>
  <si>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</si>
  <si>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</si>
  <si>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</si>
  <si>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</si>
  <si>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</si>
  <si>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</si>
  <si>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</si>
  <si>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</si>
  <si>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</si>
  <si>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</si>
  <si>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</si>
  <si>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</si>
  <si>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</si>
  <si>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</si>
  <si>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</si>
  <si>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</si>
  <si>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</si>
  <si>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</si>
  <si>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</si>
  <si>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</si>
  <si>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</si>
  <si>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</si>
  <si>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</si>
  <si>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</si>
  <si>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</si>
  <si>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</si>
  <si>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</si>
  <si>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</si>
  <si>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</si>
  <si>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</si>
  <si>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</si>
  <si>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</si>
  <si>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</si>
  <si>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</si>
  <si>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</si>
  <si>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</si>
  <si>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</si>
  <si>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</si>
  <si>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</si>
  <si>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</si>
  <si>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</si>
  <si>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</si>
  <si>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</si>
  <si>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</si>
  <si>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</si>
  <si>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</si>
  <si>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</si>
  <si>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</si>
  <si>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</si>
  <si>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</si>
  <si>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</si>
  <si>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</si>
  <si>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</si>
  <si>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</si>
  <si>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</si>
  <si>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</si>
  <si>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</si>
  <si>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</si>
  <si>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</si>
  <si>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</si>
  <si>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</si>
  <si>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</si>
  <si>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</si>
  <si>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</si>
  <si>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</si>
  <si>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</si>
  <si>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</si>
  <si>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</si>
  <si>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</si>
  <si>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</si>
  <si>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</si>
  <si>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</si>
  <si>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</si>
  <si>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</si>
  <si>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</si>
  <si>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</si>
  <si>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</si>
  <si>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</si>
  <si>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</si>
  <si>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</si>
  <si>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</si>
  <si>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</si>
  <si>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</si>
  <si>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</si>
  <si>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</si>
  <si>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</si>
  <si>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</si>
  <si>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</si>
  <si>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</si>
  <si>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</si>
  <si>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</si>
  <si>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</si>
  <si>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</si>
  <si>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</si>
  <si>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</si>
  <si>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</si>
  <si>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</si>
  <si>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</si>
  <si>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</si>
  <si>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</si>
  <si>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</si>
  <si>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</si>
  <si>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</si>
  <si>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</si>
  <si>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</si>
  <si>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</si>
  <si>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</si>
  <si>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</si>
  <si>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</si>
  <si>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</si>
  <si>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</si>
  <si>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</si>
  <si>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</si>
  <si>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</si>
  <si>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</si>
  <si>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</si>
  <si>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</si>
  <si>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</si>
  <si>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</si>
  <si>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</si>
  <si>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</si>
  <si>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</si>
  <si>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</si>
  <si>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</si>
  <si>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</si>
  <si>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</si>
  <si>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</si>
  <si>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</si>
  <si>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</si>
  <si>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</si>
  <si>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</si>
  <si>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</si>
  <si>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</si>
  <si>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</si>
  <si>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</si>
  <si>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</si>
  <si>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</si>
  <si>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</si>
  <si>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</si>
  <si>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</si>
  <si>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</si>
  <si>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</si>
  <si>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</si>
  <si>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</si>
  <si>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</si>
  <si>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</si>
  <si>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</si>
  <si>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</si>
  <si>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</si>
  <si>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</si>
  <si>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</si>
  <si>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</si>
  <si>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</si>
  <si>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</si>
  <si>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</si>
  <si>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</si>
  <si>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</si>
  <si>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</si>
  <si>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</si>
  <si>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</si>
  <si>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</si>
  <si>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</si>
  <si>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</si>
  <si>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</si>
  <si>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</si>
  <si>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</si>
  <si>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</si>
  <si>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</si>
  <si>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</si>
  <si>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</si>
  <si>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</si>
  <si>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</si>
  <si>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</si>
  <si>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</si>
  <si>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</si>
  <si>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</si>
  <si>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</si>
  <si>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</si>
  <si>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</si>
  <si>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</si>
  <si>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</si>
  <si>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</si>
  <si>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</si>
  <si>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</si>
  <si>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</si>
  <si>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</si>
  <si>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</si>
  <si>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</si>
  <si>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</si>
  <si>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</si>
  <si>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</si>
  <si>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</si>
  <si>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</si>
  <si>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</si>
  <si>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</si>
  <si>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</si>
  <si>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</si>
  <si>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</si>
  <si>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</si>
  <si>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</si>
  <si>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</si>
  <si>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</si>
  <si>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</si>
  <si>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</si>
  <si>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</si>
  <si>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</si>
  <si>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</si>
  <si>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</si>
  <si>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</si>
  <si>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</si>
  <si>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</si>
  <si>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</si>
  <si>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</si>
  <si>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</si>
  <si>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</si>
  <si>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</si>
  <si>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</si>
  <si>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</si>
  <si>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</si>
  <si>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</si>
  <si>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</si>
  <si>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</si>
  <si>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</si>
  <si>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</si>
  <si>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</si>
  <si>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</si>
  <si>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</si>
  <si>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</si>
  <si>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</si>
  <si>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</si>
  <si>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</si>
  <si>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</si>
  <si>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</si>
  <si>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</si>
  <si>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</si>
  <si>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</si>
  <si>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</si>
  <si>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</si>
  <si>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</si>
  <si>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</si>
  <si>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</si>
  <si>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</si>
  <si>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</si>
  <si>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</si>
  <si>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</si>
  <si>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</si>
  <si>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</si>
  <si>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</si>
  <si>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</si>
  <si>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</si>
  <si>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</si>
  <si>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</si>
  <si>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</si>
  <si>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</si>
  <si>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</si>
  <si>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</si>
  <si>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</si>
  <si>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</si>
  <si>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</si>
  <si>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</si>
  <si>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</si>
  <si>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</si>
  <si>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</si>
  <si>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</si>
  <si>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</si>
  <si>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</si>
  <si>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</si>
  <si>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</si>
  <si>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</si>
  <si>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</si>
  <si>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</si>
  <si>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</si>
  <si>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</si>
  <si>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</si>
  <si>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</si>
  <si>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</si>
  <si>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</si>
  <si>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</si>
  <si>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</si>
  <si>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</si>
  <si>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</si>
  <si>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</si>
  <si>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</si>
  <si>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</si>
  <si>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</si>
  <si>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</si>
  <si>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</si>
  <si>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</si>
  <si>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</si>
  <si>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</si>
  <si>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</si>
  <si>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</si>
  <si>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</si>
  <si>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</si>
  <si>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</si>
  <si>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</si>
  <si>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</si>
  <si>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</si>
  <si>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</si>
  <si>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</si>
  <si>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</si>
  <si>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</si>
  <si>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</si>
  <si>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</si>
  <si>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</si>
  <si>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</si>
  <si>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</si>
  <si>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</si>
  <si>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</si>
  <si>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</si>
  <si>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</si>
  <si>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</si>
  <si>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</si>
  <si>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</si>
  <si>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</si>
  <si>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</si>
  <si>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</si>
  <si>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</si>
  <si>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</si>
  <si>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</si>
  <si>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</si>
  <si>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</si>
  <si>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</si>
  <si>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</si>
  <si>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</si>
  <si>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</si>
  <si>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</si>
  <si>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</si>
  <si>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</si>
  <si>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</si>
  <si>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</si>
  <si>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</si>
  <si>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</si>
  <si>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</si>
  <si>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</si>
  <si>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</si>
  <si>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</si>
  <si>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</si>
  <si>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</si>
  <si>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</si>
  <si>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</si>
  <si>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</si>
  <si>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</si>
  <si>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</si>
  <si>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</si>
  <si>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</si>
  <si>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</si>
  <si>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</si>
  <si>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</si>
  <si>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</si>
  <si>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</si>
  <si>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</si>
  <si>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</si>
  <si>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</si>
  <si>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</si>
  <si>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</si>
  <si>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</si>
  <si>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</si>
  <si>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</si>
  <si>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</si>
  <si>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</si>
  <si>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</si>
  <si>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</si>
  <si>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</si>
  <si>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</si>
  <si>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</si>
  <si>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</si>
  <si>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</si>
  <si>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</si>
  <si>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</si>
  <si>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</si>
  <si>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</si>
  <si>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</si>
  <si>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</si>
  <si>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</si>
  <si>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</si>
  <si>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</si>
  <si>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</si>
  <si>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</si>
  <si>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</si>
  <si>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</si>
  <si>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</si>
  <si>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</si>
  <si>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</si>
  <si>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</si>
  <si>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</si>
  <si>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</si>
  <si>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</si>
  <si>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</si>
  <si>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</si>
  <si>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</si>
  <si>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</si>
  <si>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</si>
  <si>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</si>
  <si>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</si>
  <si>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</si>
  <si>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</si>
  <si>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</si>
  <si>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</si>
  <si>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</si>
  <si>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</si>
  <si>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</si>
  <si>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</si>
  <si>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</si>
  <si>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</si>
  <si>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</si>
  <si>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</si>
  <si>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</si>
  <si>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</si>
  <si>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</si>
  <si>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</si>
  <si>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</si>
  <si>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</si>
  <si>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</si>
  <si>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</si>
  <si>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</si>
  <si>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</si>
  <si>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</si>
  <si>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</si>
  <si>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</si>
  <si>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</si>
  <si>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</si>
  <si>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</si>
  <si>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</si>
  <si>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</si>
  <si>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</si>
  <si>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</si>
  <si>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</si>
  <si>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</si>
  <si>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</si>
  <si>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</si>
  <si>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</si>
  <si>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</si>
  <si>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</si>
  <si>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</si>
  <si>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</si>
  <si>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</si>
  <si>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</si>
  <si>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</si>
  <si>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</si>
  <si>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</si>
  <si>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</si>
  <si>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</si>
  <si>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</si>
  <si>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</si>
  <si>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</si>
  <si>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</si>
  <si>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</si>
  <si>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</si>
  <si>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</si>
  <si>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</si>
  <si>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</si>
  <si>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</si>
  <si>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</si>
  <si>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</si>
  <si>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</si>
  <si>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</si>
  <si>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</si>
  <si>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</si>
  <si>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</si>
  <si>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</si>
  <si>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</si>
  <si>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</si>
  <si>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</si>
  <si>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</si>
  <si>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</si>
  <si>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</si>
  <si>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</si>
  <si>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</si>
  <si>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</si>
  <si>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</si>
  <si>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</si>
  <si>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</si>
  <si>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</si>
  <si>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</si>
  <si>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</si>
  <si>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</si>
  <si>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</si>
  <si>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</si>
  <si>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</si>
  <si>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</si>
  <si>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</si>
  <si>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</si>
  <si>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</si>
  <si>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</si>
  <si>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</si>
  <si>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</si>
  <si>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</si>
  <si>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</si>
  <si>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</si>
  <si>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</si>
  <si>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</si>
  <si>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</si>
  <si>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</si>
  <si>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</si>
  <si>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</si>
  <si>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</si>
  <si>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</si>
  <si>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</si>
  <si>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</si>
  <si>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</si>
  <si>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</si>
  <si>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</si>
  <si>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</si>
  <si>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</si>
  <si>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</si>
  <si>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</si>
  <si>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</si>
  <si>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</si>
  <si>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</si>
  <si>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</si>
  <si>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</si>
  <si>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</si>
  <si>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</si>
  <si>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</si>
  <si>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</si>
  <si>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</si>
  <si>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</si>
  <si>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</si>
  <si>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</si>
  <si>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</si>
  <si>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</si>
  <si>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</si>
  <si>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</si>
  <si>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</si>
  <si>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</si>
  <si>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</si>
  <si>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</si>
  <si>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</si>
  <si>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</si>
  <si>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</si>
  <si>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</si>
  <si>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</si>
  <si>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</si>
  <si>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</si>
  <si>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</si>
  <si>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</si>
  <si>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</si>
  <si>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</si>
  <si>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</si>
  <si>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</si>
  <si>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</si>
  <si>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</si>
  <si>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</si>
  <si>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</si>
  <si>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</si>
  <si>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</si>
  <si>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</si>
  <si>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</si>
  <si>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</si>
  <si>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</si>
  <si>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</si>
  <si>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</si>
  <si>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</si>
  <si>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</si>
  <si>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</si>
  <si>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</si>
  <si>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</si>
  <si>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</si>
  <si>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</si>
  <si>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</si>
  <si>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</si>
  <si>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</si>
  <si>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</si>
  <si>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</si>
  <si>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</si>
  <si>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</si>
  <si>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</si>
  <si>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</si>
  <si>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</si>
  <si>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</si>
  <si>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</si>
  <si>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</si>
  <si>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</si>
  <si>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</si>
  <si>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</si>
  <si>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</si>
  <si>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</si>
  <si>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</si>
  <si>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</si>
  <si>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</si>
  <si>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</si>
  <si>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</si>
  <si>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</si>
  <si>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</si>
  <si>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</si>
  <si>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</si>
  <si>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</si>
  <si>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</si>
  <si>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</si>
  <si>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</si>
  <si>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</si>
  <si>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</si>
  <si>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</si>
  <si>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</si>
  <si>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</si>
  <si>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</si>
  <si>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</si>
  <si>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</si>
  <si>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</si>
  <si>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</si>
  <si>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</si>
  <si>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</si>
  <si>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</si>
  <si>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</si>
  <si>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</si>
  <si>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</si>
  <si>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</si>
  <si>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</si>
  <si>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</si>
  <si>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</si>
  <si>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</si>
  <si>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</si>
  <si>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</si>
  <si>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</si>
  <si>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</si>
  <si>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</si>
  <si>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</si>
  <si>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</si>
  <si>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</si>
  <si>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</si>
  <si>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</si>
  <si>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</si>
  <si>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</si>
  <si>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</si>
  <si>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</si>
  <si>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</si>
  <si>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</si>
  <si>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</si>
  <si>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</si>
  <si>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</si>
  <si>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</si>
  <si>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</si>
  <si>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</si>
  <si>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</si>
  <si>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</si>
  <si>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</si>
  <si>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</si>
  <si>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</si>
  <si>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</si>
  <si>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</si>
  <si>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</si>
  <si>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</si>
  <si>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</si>
  <si>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</si>
  <si>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</si>
  <si>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</si>
  <si>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</si>
  <si>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</si>
  <si>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</si>
  <si>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</si>
  <si>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</si>
  <si>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</si>
  <si>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</si>
  <si>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</si>
  <si>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</si>
  <si>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</si>
  <si>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</si>
  <si>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</si>
  <si>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</si>
  <si>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</si>
  <si>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</si>
  <si>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</si>
  <si>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</si>
  <si>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</si>
  <si>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</si>
  <si>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</si>
  <si>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</si>
  <si>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</si>
  <si>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</si>
  <si>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</si>
  <si>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</si>
  <si>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</si>
  <si>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</si>
  <si>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</si>
  <si>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</si>
  <si>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</si>
  <si>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</si>
  <si>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</si>
  <si>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</si>
  <si>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</si>
  <si>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</si>
  <si>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</si>
  <si>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</si>
  <si>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</si>
  <si>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</si>
  <si>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</si>
  <si>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</si>
  <si>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</si>
  <si>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</si>
  <si>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</si>
  <si>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</si>
  <si>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</si>
  <si>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</si>
  <si>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</si>
  <si>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</si>
  <si>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</si>
  <si>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</si>
  <si>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</si>
  <si>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</si>
  <si>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</si>
  <si>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</si>
  <si>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</si>
  <si>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</si>
  <si>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</si>
  <si>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</si>
  <si>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</si>
  <si>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</si>
  <si>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</si>
  <si>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</si>
  <si>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</si>
  <si>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</si>
  <si>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</si>
  <si>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</si>
  <si>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</si>
  <si>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</si>
  <si>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</si>
  <si>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</si>
  <si>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</si>
  <si>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</si>
  <si>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</si>
  <si>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</si>
  <si>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</si>
  <si>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</si>
  <si>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</si>
  <si>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</si>
  <si>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</si>
  <si>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</si>
  <si>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</si>
  <si>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</si>
  <si>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</si>
  <si>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</si>
  <si>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</si>
  <si>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</si>
  <si>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</si>
  <si>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</si>
  <si>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</si>
  <si>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</si>
  <si>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</si>
  <si>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</si>
  <si>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</si>
  <si>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</si>
  <si>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</si>
  <si>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</si>
  <si>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</si>
  <si>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</si>
  <si>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</si>
  <si>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</si>
  <si>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</si>
  <si>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</si>
  <si>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</si>
  <si>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</si>
  <si>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</si>
  <si>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</si>
  <si>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</si>
  <si>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</si>
  <si>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</si>
  <si>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</si>
  <si>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</si>
  <si>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</si>
  <si>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</si>
  <si>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</si>
  <si>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</si>
  <si>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</si>
  <si>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</si>
  <si>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</si>
  <si>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</si>
  <si>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</si>
  <si>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</si>
  <si>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</si>
  <si>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</si>
  <si>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</si>
  <si>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</si>
  <si>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</si>
  <si>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</si>
  <si>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</si>
  <si>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</si>
  <si>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</si>
  <si>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</si>
  <si>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</si>
  <si>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</si>
  <si>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</si>
  <si>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</si>
  <si>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</si>
  <si>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</si>
  <si>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</si>
  <si>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</si>
  <si>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</si>
  <si>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</si>
  <si>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</si>
  <si>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</si>
  <si>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</si>
  <si>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</si>
  <si>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</si>
  <si>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</si>
  <si>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</si>
  <si>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</si>
  <si>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</si>
  <si>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</si>
  <si>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</si>
  <si>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</si>
  <si>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</si>
  <si>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</si>
  <si>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</si>
  <si>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</si>
  <si>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</si>
  <si>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</si>
  <si>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</si>
  <si>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</si>
  <si>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</si>
  <si>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</si>
  <si>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</si>
  <si>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</si>
  <si>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</si>
  <si>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</si>
  <si>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</si>
  <si>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</si>
  <si>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</si>
  <si>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</si>
  <si>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</si>
  <si>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</si>
  <si>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</si>
  <si>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</si>
  <si>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</si>
  <si>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</si>
  <si>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</si>
  <si>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</si>
  <si>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</si>
  <si>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</si>
  <si>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</si>
  <si>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</si>
  <si>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</si>
  <si>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</si>
  <si>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</si>
  <si>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</si>
  <si>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</si>
  <si>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</si>
  <si>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</si>
  <si>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</si>
  <si>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</si>
  <si>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</si>
  <si>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</si>
  <si>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</si>
  <si>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</si>
  <si>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</si>
  <si>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</si>
  <si>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</si>
  <si>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</si>
  <si>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</si>
  <si>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</si>
  <si>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</si>
  <si>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</si>
  <si>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</si>
  <si>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</si>
  <si>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</si>
  <si>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</si>
  <si>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</si>
  <si>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</si>
  <si>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</si>
  <si>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</si>
  <si>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</si>
  <si>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</si>
  <si>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</si>
  <si>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</si>
  <si>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</si>
  <si>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</si>
  <si>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</si>
  <si>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</si>
  <si>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</si>
  <si>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</si>
  <si>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</si>
  <si>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</si>
  <si>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</si>
  <si>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</si>
  <si>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</si>
  <si>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</si>
  <si>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</si>
  <si>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</si>
  <si>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</si>
  <si>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</si>
  <si>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</si>
  <si>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</si>
  <si>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</si>
  <si>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</si>
  <si>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</si>
  <si>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</si>
  <si>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</si>
  <si>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</si>
  <si>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</si>
  <si>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</si>
  <si>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</si>
  <si>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</si>
  <si>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</si>
  <si>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</si>
  <si>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</si>
  <si>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</si>
  <si>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</si>
  <si>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</si>
  <si>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</si>
  <si>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</si>
  <si>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</si>
  <si>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</si>
  <si>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</si>
  <si>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</si>
  <si>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</si>
  <si>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</si>
  <si>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</si>
  <si>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</si>
  <si>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</si>
  <si>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</si>
  <si>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</si>
  <si>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</si>
  <si>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</si>
  <si>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</si>
  <si>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</si>
  <si>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</si>
  <si>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</si>
  <si>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</si>
  <si>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</si>
  <si>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</si>
  <si>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</si>
  <si>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</si>
  <si>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</si>
  <si>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</si>
  <si>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</si>
  <si>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</si>
  <si>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</si>
  <si>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</si>
  <si>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</si>
  <si>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</si>
  <si>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</si>
  <si>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</si>
  <si>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</si>
  <si>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</si>
  <si>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</si>
  <si>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</si>
  <si>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</si>
  <si>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</si>
  <si>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</si>
  <si>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</si>
  <si>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</si>
  <si>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</si>
  <si>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</si>
  <si>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</si>
  <si>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</si>
  <si>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</si>
  <si>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</si>
  <si>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</si>
  <si>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</si>
  <si>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</si>
  <si>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</si>
  <si>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</si>
  <si>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</si>
  <si>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</si>
  <si>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</si>
  <si>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</si>
  <si>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</si>
  <si>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</si>
  <si>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</si>
  <si>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</si>
  <si>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</si>
  <si>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</si>
  <si>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</si>
  <si>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</si>
  <si>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</si>
  <si>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</si>
  <si>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</si>
  <si>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</si>
  <si>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</si>
  <si>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</si>
  <si>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</si>
  <si>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</si>
  <si>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</si>
  <si>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</si>
  <si>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</si>
  <si>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</si>
  <si>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</si>
  <si>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</si>
  <si>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</si>
  <si>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</si>
  <si>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</si>
  <si>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</si>
  <si>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</si>
  <si>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</si>
  <si>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</si>
  <si>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</si>
  <si>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</si>
  <si>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</si>
  <si>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</si>
  <si>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</si>
  <si>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</si>
  <si>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</si>
  <si>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</si>
  <si>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</si>
  <si>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</si>
  <si>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</si>
  <si>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</si>
  <si>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</si>
  <si>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</si>
  <si>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</si>
  <si>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</si>
  <si>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</si>
  <si>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</si>
  <si>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</si>
  <si>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</si>
  <si>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</si>
  <si>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</si>
  <si>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</si>
  <si>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</si>
  <si>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</si>
  <si>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</si>
  <si>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</si>
  <si>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</si>
  <si>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</si>
  <si>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</si>
  <si>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</si>
  <si>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</si>
  <si>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</si>
  <si>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</si>
  <si>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</si>
  <si>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</si>
  <si>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</si>
  <si>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</si>
  <si>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</si>
  <si>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</si>
  <si>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</si>
  <si>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</si>
  <si>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</si>
  <si>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</si>
  <si>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</si>
  <si>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</si>
  <si>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</si>
  <si>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</si>
  <si>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</si>
  <si>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</si>
  <si>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</si>
  <si>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</si>
  <si>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</si>
  <si>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</si>
  <si>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</si>
  <si>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</si>
  <si>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</si>
  <si>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</si>
  <si>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</si>
  <si>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</si>
  <si>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</si>
  <si>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</si>
  <si>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</si>
  <si>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</si>
  <si>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</si>
  <si>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</si>
  <si>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</si>
  <si>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</si>
  <si>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</si>
  <si>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</si>
  <si>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</si>
  <si>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</si>
  <si>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</si>
  <si>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</si>
  <si>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</si>
  <si>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</si>
  <si>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</si>
  <si>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</si>
  <si>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</si>
  <si>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</si>
  <si>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</si>
  <si>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</si>
  <si>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</si>
  <si>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</si>
  <si>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</si>
  <si>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</si>
  <si>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</si>
  <si>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</si>
  <si>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</si>
  <si>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</si>
  <si>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</si>
  <si>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</si>
  <si>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</si>
  <si>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</si>
  <si>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</si>
  <si>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</si>
  <si>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</si>
  <si>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</si>
  <si>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</si>
  <si>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</si>
  <si>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</si>
  <si>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</si>
  <si>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</si>
  <si>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</si>
  <si>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</si>
  <si>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</si>
  <si>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</si>
  <si>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</si>
  <si>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</si>
  <si>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</si>
  <si>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</si>
  <si>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</si>
  <si>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</si>
  <si>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</si>
  <si>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</si>
  <si>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</si>
  <si>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</si>
  <si>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</si>
  <si>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</si>
  <si>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</si>
  <si>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</si>
  <si>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</si>
  <si>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</si>
  <si>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</si>
  <si>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</si>
  <si>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</si>
  <si>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</si>
  <si>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</si>
  <si>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</si>
  <si>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</si>
  <si>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</si>
  <si>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</si>
  <si>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</si>
  <si>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</si>
  <si>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</si>
  <si>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</si>
  <si>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</si>
  <si>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</si>
  <si>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</si>
  <si>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</si>
  <si>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</si>
  <si>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</si>
  <si>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</si>
  <si>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</si>
  <si>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</si>
  <si>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</si>
  <si>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</si>
  <si>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</si>
  <si>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</si>
  <si>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</si>
  <si>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</si>
  <si>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</si>
  <si>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</si>
  <si>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</si>
  <si>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</si>
  <si>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</si>
  <si>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</si>
  <si>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</si>
  <si>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</si>
  <si>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</si>
  <si>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</si>
  <si>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</si>
  <si>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</si>
  <si>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</si>
  <si>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</si>
  <si>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</si>
  <si>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</si>
  <si>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</si>
  <si>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</si>
  <si>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</si>
  <si>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</si>
  <si>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</si>
  <si>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</si>
  <si>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</si>
  <si>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</si>
  <si>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</si>
  <si>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</si>
  <si>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</si>
  <si>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</si>
  <si>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</si>
  <si>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</si>
  <si>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</si>
  <si>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</si>
  <si>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</si>
  <si>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</si>
  <si>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</si>
  <si>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</si>
  <si>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</si>
  <si>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</si>
  <si>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</si>
  <si>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</si>
  <si>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</si>
  <si>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</si>
  <si>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</si>
  <si>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</si>
  <si>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</si>
  <si>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</si>
  <si>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</si>
  <si>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</si>
  <si>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</si>
  <si>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</si>
  <si>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</si>
  <si>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</si>
  <si>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</si>
  <si>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</si>
  <si>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</si>
  <si>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</si>
  <si>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</si>
  <si>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</si>
  <si>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</si>
  <si>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</si>
  <si>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</si>
  <si>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</si>
  <si>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</si>
  <si>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</si>
  <si>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</si>
  <si>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</si>
  <si>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</si>
  <si>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</si>
  <si>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</si>
  <si>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</si>
  <si>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</si>
  <si>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</si>
  <si>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</si>
  <si>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</si>
  <si>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</si>
  <si>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</si>
  <si>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</si>
  <si>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</si>
  <si>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</si>
  <si>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</si>
  <si>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</si>
  <si>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</si>
  <si>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</si>
  <si>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</si>
  <si>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</si>
  <si>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</si>
  <si>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</si>
  <si>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</si>
  <si>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</si>
  <si>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</si>
  <si>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</si>
  <si>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</si>
  <si>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</si>
  <si>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</si>
  <si>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</si>
  <si>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</si>
  <si>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</si>
  <si>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</si>
  <si>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</si>
  <si>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</si>
  <si>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</si>
  <si>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</si>
  <si>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</si>
  <si>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</si>
  <si>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</si>
  <si>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</si>
  <si>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</si>
  <si>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</si>
  <si>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</si>
  <si>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</si>
  <si>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</si>
  <si>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</si>
  <si>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</si>
  <si>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</si>
  <si>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</si>
  <si>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</si>
  <si>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</si>
  <si>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</si>
  <si>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</si>
  <si>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</si>
  <si>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</si>
  <si>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</si>
  <si>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</si>
  <si>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</si>
  <si>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</si>
  <si>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</si>
  <si>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</si>
  <si>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</si>
  <si>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</si>
  <si>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</si>
  <si>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</si>
  <si>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</si>
  <si>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</si>
  <si>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</si>
  <si>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</si>
  <si>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</si>
  <si>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</si>
  <si>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</si>
  <si>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</si>
  <si>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</si>
  <si>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</si>
  <si>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</si>
  <si>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</si>
  <si>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</si>
  <si>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</si>
  <si>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</si>
  <si>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</si>
  <si>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</si>
  <si>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</si>
  <si>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</si>
  <si>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</si>
  <si>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</si>
  <si>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</si>
  <si>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</si>
  <si>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</si>
  <si>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</si>
  <si>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</si>
  <si>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</si>
  <si>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</si>
  <si>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</si>
  <si>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</si>
  <si>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</si>
  <si>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</si>
  <si>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</si>
  <si>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</si>
  <si>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</si>
  <si>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</si>
  <si>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</si>
  <si>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</si>
  <si>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</si>
  <si>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</si>
  <si>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</si>
  <si>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</si>
  <si>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</si>
  <si>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</si>
  <si>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</si>
  <si>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</si>
  <si>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</si>
  <si>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</si>
  <si>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</si>
  <si>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</si>
  <si>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</si>
  <si>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</si>
  <si>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</si>
  <si>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</si>
  <si>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</si>
  <si>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</si>
  <si>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</si>
  <si>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</si>
  <si>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</si>
  <si>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</si>
  <si>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</si>
  <si>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</si>
  <si>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</si>
  <si>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</si>
  <si>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</si>
  <si>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</si>
  <si>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</si>
  <si>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</si>
  <si>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</si>
  <si>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</si>
  <si>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</si>
  <si>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</si>
  <si>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</si>
  <si>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</si>
  <si>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</si>
  <si>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</si>
  <si>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</si>
  <si>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</si>
  <si>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</si>
  <si>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</si>
  <si>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</si>
  <si>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</si>
  <si>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</si>
  <si>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</si>
  <si>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</si>
  <si>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</si>
  <si>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</si>
  <si>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</si>
  <si>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</si>
  <si>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</si>
  <si>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</si>
  <si>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</si>
  <si>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</si>
  <si>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</si>
  <si>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</si>
  <si>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</si>
  <si>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</si>
  <si>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</si>
  <si>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</si>
  <si>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</si>
  <si>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</si>
  <si>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</si>
  <si>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</si>
  <si>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</si>
  <si>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</si>
  <si>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</si>
  <si>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</si>
  <si>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</si>
  <si>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</si>
  <si>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</si>
  <si>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</si>
  <si>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</si>
  <si>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</si>
  <si>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</si>
  <si>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</si>
  <si>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</si>
  <si>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</si>
  <si>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</si>
  <si>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</si>
  <si>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</si>
  <si>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</si>
  <si>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</si>
  <si>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</si>
  <si>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</si>
  <si>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</si>
  <si>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</si>
  <si>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</si>
  <si>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</si>
  <si>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</si>
  <si>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</si>
  <si>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</si>
  <si>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</si>
  <si>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</si>
  <si>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</si>
  <si>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</si>
  <si>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</si>
  <si>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</si>
  <si>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</si>
  <si>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</si>
  <si>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</si>
  <si>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</si>
  <si>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</si>
  <si>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</si>
  <si>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</si>
  <si>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</si>
  <si>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</si>
  <si>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</si>
  <si>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</si>
  <si>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</si>
  <si>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</si>
  <si>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</si>
  <si>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</si>
  <si>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</si>
  <si>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</si>
  <si>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</si>
  <si>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</si>
  <si>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</si>
  <si>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</si>
  <si>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</si>
  <si>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</si>
  <si>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</si>
  <si>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</si>
  <si>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</si>
  <si>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</si>
  <si>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</si>
  <si>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</si>
  <si>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</si>
  <si>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</si>
  <si>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</si>
  <si>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</si>
  <si>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</si>
  <si>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</si>
  <si>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</si>
  <si>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</si>
  <si>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</si>
  <si>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</si>
  <si>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</si>
  <si>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</si>
  <si>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</si>
  <si>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</si>
  <si>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</si>
  <si>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</si>
  <si>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</si>
  <si>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</si>
  <si>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</si>
  <si>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</si>
  <si>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</si>
  <si>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</si>
  <si>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</si>
  <si>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</si>
  <si>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</si>
  <si>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</si>
  <si>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</si>
  <si>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</si>
  <si>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</si>
  <si>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</si>
  <si>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</si>
  <si>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</si>
  <si>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</si>
  <si>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</si>
  <si>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</si>
  <si>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</si>
  <si>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</si>
  <si>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</si>
  <si>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</si>
  <si>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</si>
  <si>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</si>
  <si>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</si>
  <si>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</si>
  <si>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</si>
  <si>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</si>
  <si>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</si>
  <si>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</si>
  <si>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</si>
  <si>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</si>
  <si>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</si>
  <si>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</si>
  <si>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</si>
  <si>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</si>
  <si>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</si>
  <si>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</si>
  <si>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</si>
  <si>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</si>
  <si>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</si>
  <si>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</si>
  <si>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</si>
  <si>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</si>
  <si>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</si>
  <si>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</si>
  <si>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</si>
  <si>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</si>
  <si>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</si>
  <si>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</si>
  <si>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</si>
  <si>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</si>
  <si>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</si>
  <si>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</si>
  <si>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</si>
  <si>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</si>
  <si>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</si>
  <si>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</si>
  <si>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</si>
  <si>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</si>
  <si>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</si>
  <si>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</si>
  <si>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</si>
  <si>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</si>
  <si>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</si>
  <si>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</si>
  <si>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</si>
  <si>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</si>
  <si>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</si>
  <si>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</si>
  <si>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</si>
  <si>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</si>
  <si>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</si>
  <si>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</si>
  <si>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</si>
  <si>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</si>
  <si>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</si>
  <si>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</si>
  <si>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</si>
  <si>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</si>
  <si>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</si>
  <si>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</si>
  <si>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</si>
  <si>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</si>
  <si>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</si>
  <si>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</si>
  <si>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</si>
  <si>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</si>
  <si>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</si>
  <si>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</si>
  <si>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</si>
  <si>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</si>
  <si>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</si>
  <si>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</si>
  <si>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</si>
  <si>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</si>
  <si>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</si>
  <si>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</si>
  <si>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</si>
  <si>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</si>
  <si>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</si>
  <si>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</si>
  <si>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</si>
  <si>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</si>
  <si>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</si>
  <si>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</si>
  <si>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</si>
  <si>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</si>
  <si>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</si>
  <si>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</si>
  <si>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</si>
  <si>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</si>
  <si>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</si>
  <si>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</si>
  <si>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</si>
  <si>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</si>
  <si>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</si>
  <si>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</si>
  <si>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</si>
  <si>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</si>
  <si>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</si>
  <si>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</si>
  <si>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</si>
  <si>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</si>
  <si>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</si>
  <si>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</si>
  <si>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</si>
  <si>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</si>
  <si>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</si>
  <si>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</si>
  <si>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</si>
  <si>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</si>
  <si>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</si>
  <si>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</si>
  <si>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</si>
  <si>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</si>
  <si>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</si>
  <si>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</si>
  <si>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</si>
  <si>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</si>
  <si>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</si>
  <si>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</si>
  <si>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</si>
  <si>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</si>
  <si>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</si>
  <si>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</si>
  <si>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</si>
  <si>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</si>
  <si>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</si>
  <si>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</si>
  <si>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</si>
  <si>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</si>
  <si>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</si>
  <si>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</si>
  <si>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</si>
  <si>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</si>
  <si>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</si>
  <si>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</si>
  <si>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</si>
  <si>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</si>
  <si>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</si>
  <si>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</si>
  <si>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</si>
  <si>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</si>
  <si>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</si>
  <si>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</si>
  <si>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</si>
  <si>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</si>
  <si>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</si>
  <si>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</si>
  <si>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</si>
  <si>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</si>
  <si>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</si>
  <si>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</si>
  <si>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</si>
  <si>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</si>
  <si>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</si>
  <si>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</si>
  <si>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</si>
  <si>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</si>
  <si>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</si>
  <si>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</si>
  <si>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</si>
  <si>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</si>
  <si>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</si>
  <si>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</si>
  <si>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</si>
  <si>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</si>
  <si>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</si>
  <si>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</si>
  <si>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</si>
  <si>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</si>
  <si>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</si>
  <si>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</si>
  <si>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</si>
  <si>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</si>
  <si>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</si>
  <si>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</si>
  <si>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</si>
  <si>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</si>
  <si>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</si>
  <si>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</si>
  <si>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</si>
  <si>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</si>
  <si>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</si>
  <si>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</si>
  <si>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</si>
  <si>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</si>
  <si>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</si>
  <si>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</si>
  <si>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</si>
  <si>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</si>
  <si>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</si>
  <si>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</si>
  <si>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</si>
  <si>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</si>
  <si>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</si>
  <si>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</si>
  <si>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</si>
  <si>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</si>
  <si>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</si>
  <si>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</si>
  <si>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</si>
  <si>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</si>
  <si>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</si>
  <si>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</si>
  <si>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</si>
  <si>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</si>
  <si>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</si>
  <si>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</si>
  <si>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</si>
  <si>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</si>
  <si>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</si>
  <si>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</si>
  <si>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</si>
  <si>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</si>
  <si>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</si>
  <si>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</si>
  <si>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</si>
  <si>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</si>
  <si>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</si>
  <si>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</si>
  <si>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</si>
  <si>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</si>
  <si>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</si>
  <si>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</si>
  <si>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</si>
  <si>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</si>
  <si>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</si>
  <si>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</si>
  <si>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</si>
  <si>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</si>
  <si>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</si>
  <si>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</si>
  <si>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</si>
  <si>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</si>
  <si>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</si>
  <si>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</si>
  <si>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</si>
  <si>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</si>
  <si>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</si>
  <si>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</si>
  <si>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</si>
  <si>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</si>
  <si>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</si>
  <si>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</si>
  <si>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</si>
  <si>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</si>
  <si>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</si>
  <si>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</si>
  <si>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</si>
  <si>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</si>
  <si>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</si>
  <si>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</si>
  <si>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</si>
  <si>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</si>
  <si>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</si>
  <si>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</si>
  <si>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</si>
  <si>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</si>
  <si>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</si>
  <si>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</si>
  <si>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</si>
  <si>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</si>
  <si>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</si>
  <si>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</si>
  <si>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</si>
  <si>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</si>
  <si>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</si>
  <si>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</si>
  <si>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</si>
  <si>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</si>
  <si>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</si>
  <si>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</si>
  <si>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</si>
  <si>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</si>
  <si>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</si>
  <si>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</si>
  <si>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</si>
  <si>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</si>
  <si>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</si>
  <si>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</si>
  <si>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</si>
  <si>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</si>
  <si>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</si>
  <si>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</si>
  <si>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</si>
  <si>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</si>
  <si>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</si>
  <si>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</si>
  <si>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</si>
  <si>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</si>
  <si>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</si>
  <si>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</si>
  <si>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</si>
  <si>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</si>
  <si>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</si>
  <si>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</si>
  <si>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</si>
  <si>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</si>
  <si>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</si>
  <si>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</si>
  <si>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</si>
  <si>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</si>
  <si>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</si>
  <si>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</si>
  <si>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</si>
  <si>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</si>
  <si>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</si>
  <si>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</si>
  <si>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</si>
  <si>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</si>
  <si>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</si>
  <si>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</si>
  <si>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</si>
  <si>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</si>
  <si>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</si>
  <si>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</si>
  <si>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</si>
  <si>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</si>
  <si>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</si>
  <si>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</si>
  <si>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</si>
  <si>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</si>
  <si>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</si>
  <si>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</si>
  <si>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</si>
  <si>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</si>
  <si>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</si>
  <si>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</si>
  <si>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</si>
  <si>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</si>
  <si>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</si>
  <si>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</si>
  <si>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</si>
  <si>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</si>
  <si>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</si>
  <si>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</si>
  <si>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</si>
  <si>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</si>
  <si>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</si>
  <si>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</si>
  <si>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</si>
  <si>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</si>
  <si>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</si>
  <si>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</si>
  <si>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</si>
  <si>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</si>
  <si>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</si>
  <si>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</si>
  <si>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</si>
  <si>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</si>
  <si>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</si>
  <si>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</si>
  <si>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</si>
  <si>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</si>
  <si>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</si>
  <si>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</si>
  <si>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</si>
  <si>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</si>
  <si>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</si>
  <si>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</si>
  <si>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</si>
  <si>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</si>
  <si>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</si>
  <si>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</si>
  <si>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</si>
  <si>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</si>
  <si>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</si>
  <si>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</si>
  <si>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</si>
  <si>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</si>
  <si>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</si>
  <si>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</si>
  <si>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</si>
  <si>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</si>
  <si>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</si>
  <si>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</si>
  <si>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</si>
  <si>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</si>
  <si>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</si>
  <si>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</si>
  <si>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</si>
  <si>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</si>
  <si>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</si>
  <si>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</si>
  <si>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</si>
  <si>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</si>
  <si>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</si>
  <si>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</si>
  <si>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</si>
  <si>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</si>
  <si>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</si>
  <si>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</si>
  <si>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</si>
  <si>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</si>
  <si>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</si>
  <si>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</si>
  <si>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</si>
  <si>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</si>
  <si>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</si>
  <si>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</si>
  <si>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</si>
  <si>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</si>
  <si>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</si>
  <si>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</si>
  <si>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</si>
  <si>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</si>
  <si>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</si>
  <si>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</si>
  <si>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</si>
  <si>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</si>
  <si>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</si>
  <si>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</si>
  <si>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</si>
  <si>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</si>
  <si>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</si>
  <si>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</si>
  <si>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</si>
  <si>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</si>
  <si>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</si>
  <si>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</si>
  <si>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</si>
  <si>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</si>
  <si>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</si>
  <si>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</si>
  <si>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</si>
  <si>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</si>
  <si>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</si>
  <si>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</si>
  <si>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</si>
  <si>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</si>
  <si>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</si>
  <si>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</si>
  <si>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</si>
  <si>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</si>
  <si>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</si>
  <si>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</si>
  <si>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</si>
  <si>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</si>
  <si>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</si>
  <si>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</si>
  <si>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</si>
  <si>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</si>
  <si>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</si>
  <si>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</si>
  <si>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</si>
  <si>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</si>
  <si>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</si>
  <si>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</si>
  <si>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</si>
  <si>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</si>
  <si>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</si>
  <si>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</si>
  <si>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</si>
  <si>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</si>
  <si>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</si>
  <si>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</si>
  <si>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</si>
  <si>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</si>
  <si>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</si>
  <si>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</si>
  <si>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</si>
  <si>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</si>
  <si>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</si>
  <si>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</si>
  <si>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</si>
  <si>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</si>
  <si>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</si>
  <si>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</si>
  <si>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</si>
  <si>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</si>
  <si>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</si>
  <si>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</si>
  <si>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</si>
  <si>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</si>
  <si>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</si>
  <si>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</si>
  <si>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</si>
  <si>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</si>
  <si>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</si>
  <si>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</si>
  <si>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</si>
  <si>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</si>
  <si>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</si>
  <si>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</si>
  <si>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</si>
  <si>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</si>
  <si>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</si>
  <si>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</si>
  <si>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</si>
  <si>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</si>
  <si>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</si>
  <si>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</si>
  <si>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</si>
  <si>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</si>
  <si>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</si>
  <si>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</si>
  <si>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</si>
  <si>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</si>
  <si>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</si>
  <si>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</si>
  <si>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</si>
  <si>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</si>
  <si>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</si>
  <si>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</si>
  <si>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</si>
  <si>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</si>
  <si>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</si>
  <si>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</si>
  <si>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</si>
  <si>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</si>
  <si>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</si>
  <si>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</si>
  <si>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</si>
  <si>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</si>
  <si>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</si>
  <si>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</si>
  <si>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</si>
  <si>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</si>
  <si>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</si>
  <si>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</si>
  <si>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</si>
  <si>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</si>
  <si>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</si>
  <si>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</si>
  <si>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</si>
  <si>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</si>
  <si>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</si>
  <si>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</si>
  <si>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</si>
  <si>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</si>
  <si>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</si>
  <si>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</si>
  <si>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</si>
  <si>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</si>
  <si>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</si>
  <si>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</si>
  <si>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</si>
  <si>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</si>
  <si>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</si>
  <si>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</si>
  <si>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</si>
  <si>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</si>
  <si>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</si>
  <si>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</si>
  <si>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</si>
  <si>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</si>
  <si>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</si>
  <si>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</si>
  <si>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</si>
  <si>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</si>
  <si>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</si>
  <si>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</si>
  <si>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</si>
  <si>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</si>
  <si>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</si>
  <si>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</si>
  <si>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</si>
  <si>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</si>
  <si>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</si>
  <si>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</si>
  <si>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</si>
  <si>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</si>
  <si>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</si>
  <si>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</si>
  <si>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</si>
  <si>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</si>
  <si>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</si>
  <si>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</si>
  <si>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</si>
  <si>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</si>
  <si>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</si>
  <si>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</si>
  <si>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</si>
  <si>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</si>
  <si>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</si>
  <si>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</si>
  <si>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</si>
  <si>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</si>
  <si>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</si>
  <si>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</si>
  <si>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</si>
  <si>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</si>
  <si>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</si>
  <si>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</si>
  <si>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</si>
  <si>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</si>
  <si>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</si>
  <si>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</si>
  <si>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</si>
  <si>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</si>
  <si>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</si>
  <si>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</si>
  <si>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</si>
  <si>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</si>
  <si>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</si>
  <si>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</si>
  <si>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</si>
  <si>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</si>
  <si>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</si>
  <si>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</si>
  <si>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</si>
  <si>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</si>
  <si>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</si>
  <si>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</si>
  <si>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</si>
  <si>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</si>
  <si>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</si>
  <si>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</si>
  <si>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</si>
  <si>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</si>
  <si>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</si>
  <si>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</si>
  <si>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</si>
  <si>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</si>
  <si>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</si>
  <si>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</si>
  <si>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</si>
  <si>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</si>
  <si>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</si>
  <si>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</si>
  <si>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</si>
  <si>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</si>
  <si>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</si>
  <si>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</si>
  <si>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</si>
  <si>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</si>
  <si>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</si>
  <si>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</si>
  <si>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</si>
  <si>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</si>
  <si>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</si>
  <si>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</si>
  <si>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</si>
  <si>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</si>
  <si>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</si>
  <si>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</si>
  <si>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</si>
  <si>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</si>
  <si>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</si>
  <si>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</si>
  <si>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</si>
  <si>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</si>
  <si>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</si>
  <si>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</si>
  <si>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</si>
  <si>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</si>
  <si>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</si>
  <si>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</si>
  <si>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</si>
  <si>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</si>
  <si>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</si>
  <si>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</si>
  <si>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</si>
  <si>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</si>
  <si>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</si>
  <si>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</si>
  <si>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</si>
  <si>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</si>
  <si>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</si>
  <si>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</si>
  <si>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</si>
  <si>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</si>
  <si>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</si>
  <si>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</si>
  <si>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</si>
  <si>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</si>
  <si>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</si>
  <si>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</si>
  <si>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</si>
  <si>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</si>
  <si>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</si>
  <si>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</si>
  <si>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</si>
  <si>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</si>
  <si>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</si>
  <si>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</si>
  <si>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</si>
  <si>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</si>
  <si>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</si>
  <si>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</si>
  <si>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</si>
  <si>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</si>
  <si>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</si>
  <si>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</si>
  <si>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</si>
  <si>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</si>
  <si>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</si>
  <si>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</si>
  <si>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</si>
  <si>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</si>
  <si>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</si>
  <si>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</si>
  <si>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</si>
  <si>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</si>
  <si>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</si>
  <si>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</si>
  <si>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</si>
  <si>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</si>
  <si>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</si>
  <si>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</si>
  <si>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</si>
  <si>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</si>
  <si>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</si>
  <si>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</si>
  <si>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</si>
  <si>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</si>
  <si>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</si>
  <si>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</si>
  <si>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</si>
  <si>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</si>
  <si>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</si>
  <si>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</si>
  <si>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</si>
  <si>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</si>
  <si>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</si>
  <si>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</si>
  <si>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</si>
  <si>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</si>
  <si>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</si>
  <si>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</si>
  <si>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</si>
  <si>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</si>
  <si>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</si>
  <si>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</si>
  <si>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</si>
  <si>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</si>
  <si>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</si>
  <si>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</si>
  <si>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</si>
  <si>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</si>
  <si>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</si>
  <si>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</si>
  <si>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</si>
  <si>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</si>
  <si>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</si>
  <si>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</si>
  <si>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</si>
  <si>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</si>
  <si>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</si>
  <si>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</si>
  <si>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</si>
  <si>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</si>
  <si>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</si>
  <si>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</si>
  <si>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</si>
  <si>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</si>
  <si>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</si>
  <si>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</si>
  <si>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</si>
  <si>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</si>
  <si>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</si>
  <si>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</si>
  <si>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</si>
  <si>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</si>
  <si>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</si>
  <si>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</si>
  <si>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</si>
  <si>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</si>
  <si>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</si>
  <si>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</si>
  <si>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</si>
  <si>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</si>
  <si>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</si>
  <si>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</si>
  <si>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</si>
  <si>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</si>
  <si>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</si>
  <si>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</si>
  <si>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</si>
  <si>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</si>
  <si>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</si>
  <si>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</si>
  <si>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</si>
  <si>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</si>
  <si>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</si>
  <si>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</si>
  <si>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</si>
  <si>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</si>
  <si>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</si>
  <si>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</si>
  <si>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</si>
  <si>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</si>
  <si>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</si>
  <si>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</si>
  <si>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</si>
  <si>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</si>
  <si>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</si>
  <si>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</si>
  <si>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</si>
  <si>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</si>
  <si>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</si>
  <si>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</si>
  <si>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</si>
  <si>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</si>
  <si>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</si>
  <si>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</si>
  <si>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</si>
  <si>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</si>
  <si>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</si>
  <si>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</si>
  <si>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</si>
  <si>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</si>
  <si>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</si>
  <si>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</si>
  <si>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</si>
  <si>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</si>
  <si>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</si>
  <si>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</si>
  <si>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</si>
  <si>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</si>
  <si>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</si>
  <si>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</si>
  <si>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</si>
  <si>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</si>
  <si>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</si>
  <si>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</si>
  <si>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</si>
  <si>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</si>
  <si>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</si>
  <si>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</si>
  <si>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</si>
  <si>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</si>
  <si>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</si>
  <si>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</si>
  <si>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</si>
  <si>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</si>
  <si>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</si>
  <si>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</si>
  <si>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</si>
  <si>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</si>
  <si>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</si>
  <si>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</si>
  <si>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</si>
  <si>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</si>
  <si>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</si>
  <si>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</si>
  <si>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</si>
  <si>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</si>
  <si>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</si>
  <si>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</si>
  <si>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</si>
  <si>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</si>
  <si>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</si>
  <si>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</si>
  <si>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</si>
  <si>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</si>
  <si>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</si>
  <si>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</si>
  <si>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</si>
  <si>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</si>
  <si>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</si>
  <si>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</si>
  <si>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</si>
  <si>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</si>
  <si>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</si>
  <si>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</si>
  <si>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</si>
  <si>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</si>
  <si>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</si>
  <si>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</si>
  <si>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</si>
  <si>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</si>
  <si>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</si>
  <si>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</si>
  <si>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</si>
  <si>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</si>
  <si>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</si>
  <si>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</si>
  <si>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</si>
  <si>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</si>
  <si>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</si>
  <si>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</si>
  <si>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</si>
  <si>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</si>
  <si>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</si>
  <si>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</si>
  <si>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</si>
  <si>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</si>
  <si>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</si>
  <si>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</si>
  <si>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</si>
  <si>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</si>
  <si>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</si>
  <si>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</si>
  <si>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</si>
  <si>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</si>
  <si>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</si>
  <si>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</si>
  <si>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</si>
  <si>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</si>
  <si>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</si>
  <si>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</si>
  <si>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</si>
  <si>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</si>
  <si>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</si>
  <si>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</si>
  <si>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</si>
  <si>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</si>
  <si>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</si>
  <si>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</si>
  <si>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</si>
  <si>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</si>
  <si>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</si>
  <si>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</si>
  <si>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</si>
  <si>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</si>
  <si>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</si>
  <si>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</si>
  <si>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</si>
  <si>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</si>
  <si>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</si>
  <si>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</si>
  <si>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</si>
  <si>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</si>
  <si>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</si>
  <si>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</si>
  <si>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</si>
  <si>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</si>
  <si>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</si>
  <si>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</si>
  <si>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</si>
  <si>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</si>
  <si>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</si>
  <si>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</si>
  <si>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</si>
  <si>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</si>
  <si>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</si>
  <si>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</si>
  <si>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</si>
  <si>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</si>
  <si>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</si>
  <si>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</si>
  <si>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</si>
  <si>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</si>
  <si>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</si>
  <si>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</si>
  <si>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</si>
  <si>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</si>
  <si>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</si>
  <si>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</si>
  <si>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</si>
  <si>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</si>
  <si>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</si>
  <si>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</si>
  <si>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</si>
  <si>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</si>
  <si>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</si>
  <si>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</si>
  <si>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</si>
  <si>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</si>
  <si>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</si>
  <si>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</si>
  <si>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</si>
  <si>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</si>
  <si>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</si>
  <si>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</si>
  <si>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</si>
  <si>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</si>
  <si>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</si>
  <si>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</si>
  <si>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</si>
  <si>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</si>
  <si>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</si>
  <si>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</si>
  <si>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</si>
  <si>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</si>
  <si>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</si>
  <si>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</si>
  <si>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</si>
  <si>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</si>
  <si>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</si>
  <si>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</si>
  <si>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</si>
  <si>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</si>
  <si>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</si>
  <si>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</si>
  <si>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</si>
  <si>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</si>
  <si>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</si>
  <si>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</si>
  <si>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</si>
  <si>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</si>
  <si>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</si>
  <si>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</si>
  <si>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</si>
  <si>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</si>
  <si>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</si>
  <si>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</si>
  <si>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</si>
  <si>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</si>
  <si>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</si>
  <si>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</si>
  <si>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</si>
  <si>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</si>
  <si>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</si>
  <si>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</si>
  <si>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</si>
  <si>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</si>
  <si>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</si>
  <si>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</si>
  <si>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</si>
  <si>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</si>
  <si>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</si>
  <si>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</si>
  <si>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</si>
  <si>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</si>
  <si>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</si>
  <si>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</si>
  <si>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</si>
  <si>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</si>
  <si>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</si>
  <si>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</si>
  <si>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</si>
  <si>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</si>
  <si>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</si>
  <si>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</si>
  <si>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</si>
  <si>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</si>
  <si>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</si>
  <si>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</si>
  <si>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</si>
  <si>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</si>
  <si>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</si>
  <si>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</si>
  <si>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</si>
  <si>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</si>
  <si>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</si>
  <si>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</si>
  <si>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</si>
  <si>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</si>
  <si>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</si>
  <si>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</si>
  <si>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</si>
  <si>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</si>
  <si>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</si>
  <si>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</si>
  <si>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</si>
  <si>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</si>
  <si>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</si>
  <si>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</si>
  <si>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</si>
  <si>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</si>
  <si>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</si>
  <si>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</si>
  <si>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</si>
  <si>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</si>
  <si>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</si>
  <si>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</si>
  <si>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</si>
  <si>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</si>
  <si>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</si>
  <si>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</si>
  <si>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</si>
  <si>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</si>
  <si>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</si>
  <si>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</si>
  <si>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</si>
  <si>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</si>
  <si>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</si>
  <si>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</si>
  <si>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</si>
  <si>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</si>
  <si>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</si>
  <si>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</si>
  <si>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</si>
  <si>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</si>
  <si>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</si>
  <si>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</si>
  <si>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</si>
  <si>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</si>
  <si>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</si>
  <si>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</si>
  <si>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</si>
  <si>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</si>
  <si>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</si>
  <si>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</si>
  <si>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</si>
  <si>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</si>
  <si>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</si>
  <si>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</si>
  <si>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</si>
  <si>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</si>
  <si>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</si>
  <si>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</si>
  <si>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</si>
  <si>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</si>
  <si>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</si>
  <si>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</si>
  <si>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</si>
  <si>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</si>
  <si>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</si>
  <si>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</si>
  <si>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</si>
  <si>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</si>
  <si>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</si>
  <si>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</si>
  <si>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</si>
  <si>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</si>
  <si>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</si>
  <si>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</si>
  <si>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</si>
  <si>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</si>
  <si>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</si>
  <si>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</si>
  <si>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</si>
  <si>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</si>
  <si>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</si>
  <si>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</si>
  <si>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</si>
  <si>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</si>
  <si>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</si>
  <si>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</si>
  <si>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</si>
  <si>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</si>
  <si>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</si>
  <si>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</si>
  <si>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</si>
  <si>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</si>
  <si>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</si>
  <si>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</si>
  <si>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</si>
  <si>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</si>
  <si>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</si>
  <si>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</si>
  <si>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</si>
  <si>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</si>
  <si>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</si>
  <si>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</si>
  <si>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</si>
  <si>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</si>
  <si>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</si>
  <si>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</si>
  <si>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</si>
  <si>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</si>
  <si>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</si>
  <si>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</si>
  <si>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</si>
  <si>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</si>
  <si>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</si>
  <si>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</si>
  <si>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</si>
  <si>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</si>
  <si>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</si>
  <si>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</si>
  <si>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</si>
  <si>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</si>
  <si>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</si>
  <si>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</si>
  <si>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</si>
  <si>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</si>
  <si>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</si>
  <si>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</si>
  <si>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</si>
  <si>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</si>
  <si>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</si>
  <si>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</si>
  <si>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</si>
  <si>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</si>
  <si>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</si>
  <si>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</si>
  <si>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</si>
  <si>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</si>
  <si>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</si>
  <si>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</si>
  <si>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</si>
  <si>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</si>
  <si>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</si>
  <si>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</si>
  <si>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</si>
  <si>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</si>
  <si>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</si>
  <si>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</si>
  <si>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</si>
  <si>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</si>
  <si>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</si>
  <si>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</si>
  <si>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</si>
  <si>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</si>
  <si>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</si>
  <si>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</si>
  <si>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</si>
  <si>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</si>
  <si>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</si>
  <si>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</si>
  <si>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</si>
  <si>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</si>
  <si>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</si>
  <si>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</si>
  <si>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</si>
  <si>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</si>
  <si>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</si>
  <si>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</si>
  <si>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</si>
  <si>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</si>
  <si>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</si>
  <si>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</si>
  <si>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</si>
  <si>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</si>
  <si>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</si>
  <si>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</si>
  <si>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</si>
  <si>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</si>
  <si>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</si>
  <si>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</si>
  <si>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</si>
  <si>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</si>
  <si>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</si>
  <si>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</si>
  <si>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</si>
  <si>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</si>
  <si>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</si>
  <si>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</si>
  <si>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</si>
  <si>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</si>
  <si>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</si>
  <si>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</si>
  <si>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</si>
  <si>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</si>
  <si>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</si>
  <si>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</si>
  <si>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</si>
  <si>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</si>
  <si>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</si>
  <si>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</si>
  <si>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</si>
  <si>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</si>
  <si>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</si>
  <si>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</si>
  <si>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</si>
  <si>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</si>
  <si>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</si>
  <si>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</si>
  <si>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</si>
  <si>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</si>
  <si>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</si>
  <si>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</si>
  <si>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</si>
  <si>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</si>
  <si>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</si>
  <si>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</si>
  <si>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</si>
  <si>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</si>
  <si>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</si>
  <si>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</si>
  <si>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</si>
  <si>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</si>
  <si>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</si>
  <si>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</si>
  <si>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</si>
  <si>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</si>
  <si>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</si>
  <si>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</si>
  <si>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</si>
  <si>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</si>
  <si>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</si>
  <si>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</si>
  <si>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</si>
  <si>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</si>
  <si>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</si>
  <si>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</si>
  <si>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</si>
  <si>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</si>
  <si>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</si>
  <si>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</si>
  <si>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</si>
  <si>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</si>
  <si>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</si>
  <si>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</si>
  <si>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</si>
  <si>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</si>
  <si>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</si>
  <si>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</si>
  <si>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</si>
  <si>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</si>
  <si>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</si>
  <si>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</si>
  <si>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</si>
  <si>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</si>
  <si>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</si>
  <si>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</si>
  <si>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</si>
  <si>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</si>
  <si>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</si>
  <si>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</si>
  <si>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</si>
  <si>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</si>
  <si>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</si>
  <si>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</si>
  <si>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</si>
  <si>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</si>
  <si>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</si>
  <si>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</si>
  <si>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</si>
  <si>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</si>
  <si>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</si>
  <si>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</si>
  <si>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</si>
  <si>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</si>
  <si>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</si>
  <si>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</si>
  <si>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</si>
  <si>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</si>
  <si>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</si>
  <si>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</si>
  <si>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</si>
  <si>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</si>
  <si>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</si>
  <si>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</si>
  <si>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</si>
  <si>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</si>
  <si>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</si>
  <si>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</si>
  <si>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</si>
  <si>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</si>
  <si>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</si>
  <si>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</si>
  <si>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</si>
  <si>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</si>
  <si>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</si>
  <si>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</si>
  <si>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</si>
  <si>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</si>
  <si>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</si>
  <si>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</si>
  <si>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</si>
  <si>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</si>
  <si>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</si>
  <si>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</si>
  <si>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</si>
  <si>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</si>
  <si>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</si>
  <si>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</si>
  <si>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</si>
  <si>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</si>
  <si>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</si>
  <si>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</si>
  <si>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</si>
  <si>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</si>
  <si>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</si>
  <si>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</si>
  <si>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</si>
  <si>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</si>
  <si>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</si>
  <si>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</si>
  <si>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</si>
  <si>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</si>
  <si>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</si>
  <si>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</si>
  <si>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</si>
  <si>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</si>
  <si>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</si>
  <si>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</si>
  <si>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</si>
  <si>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</si>
  <si>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</si>
  <si>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</si>
  <si>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</si>
  <si>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</si>
  <si>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</si>
  <si>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</si>
  <si>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</si>
  <si>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</si>
  <si>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</si>
  <si>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</si>
  <si>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</si>
  <si>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</si>
  <si>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</si>
  <si>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</si>
  <si>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</si>
  <si>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</si>
  <si>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</si>
  <si>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</si>
  <si>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</si>
  <si>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</si>
  <si>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</si>
  <si>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</si>
  <si>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</si>
  <si>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</si>
  <si>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</si>
  <si>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</si>
  <si>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</si>
  <si>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</si>
  <si>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</si>
  <si>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</si>
  <si>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</si>
  <si>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</si>
  <si>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</si>
  <si>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</si>
  <si>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</si>
  <si>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</si>
  <si>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</si>
  <si>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</si>
  <si>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</si>
  <si>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</si>
  <si>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</si>
  <si>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</si>
  <si>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</si>
  <si>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</si>
  <si>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</si>
  <si>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</si>
  <si>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</si>
  <si>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</si>
  <si>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</si>
  <si>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</si>
  <si>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</si>
  <si>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</si>
  <si>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</si>
  <si>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</si>
  <si>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</si>
  <si>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</si>
  <si>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</si>
  <si>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</si>
  <si>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</si>
  <si>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</si>
  <si>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</si>
  <si>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</si>
  <si>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</si>
  <si>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</si>
  <si>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</si>
  <si>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</si>
  <si>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</si>
  <si>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</si>
  <si>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</si>
  <si>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</si>
  <si>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</si>
  <si>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</si>
  <si>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</si>
  <si>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</si>
  <si>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</si>
  <si>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</si>
  <si>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</si>
  <si>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</si>
  <si>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</si>
  <si>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</si>
  <si>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</si>
  <si>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</si>
  <si>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</si>
  <si>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</si>
  <si>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</si>
  <si>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</si>
  <si>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</si>
  <si>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</si>
  <si>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</si>
  <si>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</si>
  <si>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</si>
  <si>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</si>
  <si>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</si>
  <si>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</si>
  <si>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</si>
  <si>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</si>
  <si>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</si>
  <si>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</si>
  <si>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</si>
  <si>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</si>
  <si>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</si>
  <si>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</si>
  <si>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</si>
  <si>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</si>
  <si>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</si>
  <si>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</si>
  <si>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</si>
  <si>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</si>
  <si>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</si>
  <si>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</si>
  <si>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</si>
  <si>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</si>
  <si>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</si>
  <si>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</si>
  <si>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</si>
  <si>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</si>
  <si>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</si>
  <si>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</si>
  <si>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</si>
  <si>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</si>
  <si>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</si>
  <si>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</si>
  <si>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</si>
  <si>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</si>
  <si>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</si>
  <si>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</si>
  <si>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</si>
  <si>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</si>
  <si>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</si>
  <si>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</si>
  <si>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</si>
  <si>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</si>
  <si>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</si>
  <si>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</si>
  <si>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</si>
  <si>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</si>
  <si>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</si>
  <si>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</si>
  <si>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</si>
  <si>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</si>
  <si>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</si>
  <si>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</si>
  <si>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</si>
  <si>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</si>
  <si>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</si>
  <si>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</si>
  <si>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</si>
  <si>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</si>
  <si>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</si>
  <si>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</si>
  <si>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</si>
  <si>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</si>
  <si>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</si>
  <si>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</si>
  <si>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</si>
  <si>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</si>
  <si>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</si>
  <si>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</si>
  <si>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</si>
  <si>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</si>
  <si>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</si>
  <si>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</si>
  <si>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</si>
  <si>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</si>
  <si>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</si>
  <si>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</si>
  <si>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</si>
  <si>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</si>
  <si>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</si>
  <si>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</si>
  <si>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</si>
  <si>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</si>
  <si>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</si>
  <si>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</si>
  <si>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</si>
  <si>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</si>
  <si>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</si>
  <si>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</si>
  <si>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</si>
  <si>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</si>
  <si>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</si>
  <si>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</si>
  <si>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</si>
  <si>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</si>
  <si>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</si>
  <si>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</si>
  <si>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</si>
  <si>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</si>
  <si>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</si>
  <si>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</si>
  <si>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</si>
  <si>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</si>
  <si>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</si>
  <si>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</si>
  <si>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</si>
  <si>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</si>
  <si>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</si>
  <si>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</si>
  <si>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</si>
  <si>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</si>
  <si>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</si>
  <si>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</si>
  <si>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</si>
  <si>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</si>
  <si>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</si>
  <si>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</si>
  <si>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</si>
  <si>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</si>
  <si>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</si>
  <si>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</si>
  <si>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</si>
  <si>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</si>
  <si>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</si>
  <si>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</si>
  <si>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</si>
  <si>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</si>
  <si>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</si>
  <si>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</si>
  <si>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</si>
  <si>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</si>
  <si>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</si>
  <si>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</si>
  <si>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</si>
  <si>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</si>
  <si>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</si>
  <si>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</si>
  <si>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</si>
  <si>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</si>
  <si>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</si>
  <si>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</si>
  <si>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</si>
  <si>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</si>
  <si>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</si>
  <si>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</si>
  <si>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</si>
  <si>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</si>
  <si>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</si>
  <si>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</si>
  <si>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</si>
  <si>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</si>
  <si>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</si>
  <si>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</si>
  <si>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</si>
  <si>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</si>
  <si>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</si>
  <si>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</si>
  <si>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</si>
  <si>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</si>
  <si>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</si>
  <si>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</si>
  <si>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</si>
  <si>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</si>
  <si>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</si>
  <si>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</si>
  <si>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</si>
  <si>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</si>
  <si>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</si>
  <si>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</si>
  <si>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</si>
  <si>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</si>
  <si>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</si>
  <si>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</si>
  <si>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</si>
  <si>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</si>
  <si>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</si>
  <si>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</si>
  <si>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</si>
  <si>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</si>
  <si>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</si>
  <si>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</si>
  <si>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</si>
  <si>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</si>
  <si>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</si>
  <si>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</si>
  <si>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</si>
  <si>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</si>
  <si>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</si>
  <si>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</si>
  <si>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</si>
  <si>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</si>
  <si>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</si>
  <si>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</si>
  <si>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</si>
  <si>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</si>
  <si>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</si>
  <si>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</si>
  <si>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</si>
  <si>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</si>
  <si>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</si>
  <si>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</si>
  <si>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</si>
  <si>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</si>
  <si>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</si>
  <si>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</si>
  <si>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</si>
  <si>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</si>
  <si>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</si>
  <si>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</si>
  <si>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</si>
  <si>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</si>
  <si>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</si>
  <si>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</si>
  <si>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</si>
  <si>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</si>
  <si>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</si>
  <si>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</si>
  <si>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</si>
  <si>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</si>
  <si>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</si>
  <si>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</si>
  <si>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</si>
  <si>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</si>
  <si>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</si>
  <si>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</si>
  <si>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</si>
  <si>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</si>
  <si>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</si>
  <si>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</si>
  <si>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</si>
  <si>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</si>
  <si>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</si>
  <si>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</si>
  <si>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</si>
  <si>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</si>
  <si>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</si>
  <si>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</si>
  <si>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</si>
  <si>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</si>
  <si>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</si>
  <si>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</si>
  <si>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</si>
  <si>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</si>
  <si>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</si>
  <si>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</si>
  <si>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</si>
  <si>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</si>
  <si>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</si>
  <si>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</si>
  <si>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</si>
  <si>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</si>
  <si>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</si>
  <si>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</si>
  <si>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</si>
  <si>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</si>
  <si>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</si>
  <si>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</si>
  <si>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</si>
  <si>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</si>
  <si>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</si>
  <si>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</si>
  <si>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</si>
  <si>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</si>
  <si>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</si>
  <si>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</si>
  <si>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</si>
  <si>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</si>
  <si>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</si>
  <si>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</si>
  <si>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</si>
  <si>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</si>
  <si>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</si>
  <si>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</si>
  <si>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</si>
  <si>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</si>
  <si>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</si>
  <si>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</si>
  <si>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</si>
  <si>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</si>
  <si>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</si>
  <si>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</si>
  <si>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</si>
  <si>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</si>
  <si>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</si>
  <si>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</si>
  <si>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</si>
  <si>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</si>
  <si>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</si>
  <si>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</si>
  <si>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</si>
  <si>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</si>
  <si>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</si>
  <si>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</si>
  <si>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</si>
  <si>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</si>
  <si>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</si>
  <si>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</si>
  <si>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</si>
  <si>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</si>
  <si>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</si>
  <si>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</si>
  <si>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</si>
  <si>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</si>
  <si>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</si>
  <si>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</si>
  <si>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</si>
  <si>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</si>
  <si>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</si>
  <si>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</si>
  <si>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</si>
  <si>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</si>
  <si>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</si>
  <si>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</si>
  <si>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</si>
  <si>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</si>
  <si>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</si>
  <si>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</si>
  <si>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</si>
  <si>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</si>
  <si>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</si>
  <si>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</si>
  <si>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</si>
  <si>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</si>
  <si>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</si>
  <si>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</si>
  <si>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</si>
  <si>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</si>
  <si>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</si>
  <si>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</si>
  <si>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</si>
  <si>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</si>
  <si>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</si>
  <si>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</si>
  <si>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</si>
  <si>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</si>
  <si>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</si>
  <si>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</si>
  <si>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</si>
  <si>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</si>
  <si>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</si>
  <si>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</si>
  <si>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</si>
  <si>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</si>
  <si>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</si>
  <si>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</si>
  <si>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</si>
  <si>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</si>
  <si>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</si>
  <si>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</si>
  <si>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</si>
  <si>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</si>
  <si>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</si>
  <si>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</si>
  <si>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</si>
  <si>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</si>
  <si>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</si>
  <si>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</si>
  <si>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</si>
  <si>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</si>
  <si>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</si>
  <si>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</si>
  <si>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</si>
  <si>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</si>
  <si>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</si>
  <si>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</si>
  <si>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</si>
  <si>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</si>
  <si>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</si>
  <si>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</si>
  <si>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</si>
  <si>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</si>
  <si>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</si>
  <si>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</si>
  <si>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</si>
  <si>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</si>
  <si>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</si>
  <si>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</si>
  <si>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</si>
  <si>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</si>
  <si>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</si>
  <si>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</si>
  <si>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</si>
  <si>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</si>
  <si>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</si>
  <si>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</si>
  <si>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</si>
  <si>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</si>
  <si>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</si>
  <si>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</si>
  <si>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</si>
  <si>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</si>
  <si>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</si>
  <si>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</si>
  <si>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</si>
  <si>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</si>
  <si>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</si>
  <si>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</si>
  <si>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</si>
  <si>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</si>
  <si>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</si>
  <si>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</si>
  <si>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</si>
  <si>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</si>
  <si>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</si>
  <si>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</si>
  <si>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</si>
  <si>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</si>
  <si>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</si>
  <si>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</si>
  <si>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</si>
  <si>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</si>
  <si>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</si>
  <si>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</si>
  <si>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</si>
  <si>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</si>
  <si>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</si>
  <si>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</si>
  <si>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</si>
  <si>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</si>
  <si>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</si>
  <si>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</si>
  <si>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</si>
  <si>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</si>
  <si>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</si>
  <si>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</si>
  <si>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</si>
  <si>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</si>
  <si>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</si>
  <si>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</si>
  <si>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</si>
  <si>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</si>
  <si>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</si>
  <si>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</si>
  <si>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</si>
  <si>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</si>
  <si>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</si>
  <si>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</si>
  <si>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</si>
  <si>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</si>
  <si>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</si>
  <si>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</si>
  <si>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</si>
  <si>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</si>
  <si>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</si>
  <si>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</si>
  <si>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</si>
  <si>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</si>
  <si>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</si>
  <si>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</si>
  <si>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</si>
  <si>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</si>
  <si>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</si>
  <si>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</si>
  <si>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</si>
  <si>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</si>
  <si>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</si>
  <si>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</si>
  <si>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</si>
  <si>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</si>
  <si>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</si>
  <si>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</si>
  <si>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</si>
  <si>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</si>
  <si>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</si>
  <si>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</si>
  <si>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</si>
  <si>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</si>
  <si>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</si>
  <si>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</si>
  <si>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</si>
  <si>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</si>
  <si>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</si>
  <si>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</si>
  <si>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</si>
  <si>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</si>
  <si>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</si>
  <si>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</si>
  <si>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</si>
  <si>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</si>
  <si>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</si>
  <si>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</si>
  <si>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</si>
  <si>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</si>
  <si>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</si>
  <si>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</si>
  <si>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</si>
  <si>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</si>
  <si>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</si>
  <si>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</si>
  <si>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</si>
  <si>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</si>
  <si>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</si>
  <si>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</si>
  <si>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</si>
  <si>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</si>
  <si>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</si>
  <si>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</si>
  <si>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</si>
  <si>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</si>
  <si>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</si>
  <si>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</si>
  <si>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</si>
  <si>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</si>
  <si>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</si>
  <si>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</si>
  <si>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</si>
  <si>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</si>
  <si>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</si>
  <si>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</si>
  <si>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</si>
  <si>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</si>
  <si>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</si>
  <si>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</si>
  <si>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</si>
  <si>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</si>
  <si>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</si>
  <si>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</si>
  <si>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</si>
  <si>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</si>
  <si>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</si>
  <si>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</si>
  <si>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</si>
  <si>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</si>
  <si>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</si>
  <si>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</si>
  <si>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</si>
  <si>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</si>
  <si>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</si>
  <si>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</si>
  <si>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</si>
  <si>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</si>
  <si>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</si>
  <si>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</si>
  <si>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</si>
  <si>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</si>
  <si>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</si>
  <si>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</si>
  <si>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</si>
  <si>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</si>
  <si>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</si>
  <si>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</si>
  <si>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</si>
  <si>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</si>
  <si>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</si>
  <si>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</si>
  <si>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</si>
  <si>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</si>
  <si>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</si>
  <si>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</si>
  <si>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</si>
  <si>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</si>
  <si>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</si>
  <si>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</si>
  <si>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</si>
  <si>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</si>
  <si>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</si>
  <si>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</si>
  <si>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</si>
  <si>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</si>
  <si>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</si>
  <si>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</si>
  <si>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</si>
  <si>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</si>
  <si>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</si>
  <si>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</si>
  <si>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</si>
  <si>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</si>
  <si>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</si>
  <si>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</si>
  <si>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</si>
  <si>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</si>
  <si>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</si>
  <si>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</si>
  <si>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</si>
  <si>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</si>
  <si>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</si>
  <si>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</si>
  <si>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</si>
  <si>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</si>
  <si>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</si>
  <si>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</si>
  <si>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</si>
  <si>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</si>
  <si>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</si>
  <si>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</si>
  <si>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</si>
  <si>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</si>
  <si>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</si>
  <si>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</si>
  <si>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</si>
  <si>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</si>
  <si>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</si>
  <si>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</si>
  <si>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</si>
  <si>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</si>
  <si>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</si>
  <si>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</si>
  <si>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</si>
  <si>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</si>
  <si>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</si>
  <si>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</si>
  <si>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</si>
  <si>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</si>
  <si>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</si>
  <si>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</si>
  <si>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</si>
  <si>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</si>
  <si>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</si>
  <si>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</si>
  <si>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</si>
  <si>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</si>
  <si>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</si>
  <si>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</si>
  <si>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</si>
  <si>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</si>
  <si>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</si>
  <si>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</si>
  <si>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</si>
  <si>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</si>
  <si>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</si>
  <si>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</si>
  <si>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</si>
  <si>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</si>
  <si>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</si>
  <si>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</si>
  <si>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</si>
  <si>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</si>
  <si>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</si>
  <si>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</si>
  <si>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</si>
  <si>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</si>
  <si>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</si>
  <si>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</si>
  <si>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</si>
  <si>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</si>
  <si>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</si>
  <si>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</si>
  <si>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</si>
  <si>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</si>
  <si>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</si>
  <si>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</si>
  <si>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</si>
  <si>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</si>
  <si>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</si>
  <si>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</si>
  <si>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</si>
  <si>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</si>
  <si>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</si>
  <si>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</si>
  <si>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</si>
  <si>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</si>
  <si>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</si>
  <si>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</si>
  <si>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</si>
  <si>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</si>
  <si>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</si>
  <si>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</si>
  <si>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</si>
  <si>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</si>
  <si>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</si>
  <si>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</si>
  <si>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</si>
  <si>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</si>
  <si>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</si>
  <si>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</si>
  <si>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</si>
  <si>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</si>
  <si>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</si>
  <si>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</si>
  <si>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</si>
  <si>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</si>
  <si>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</si>
  <si>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</si>
  <si>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</si>
  <si>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</si>
  <si>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</si>
  <si>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</si>
  <si>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</si>
  <si>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</si>
  <si>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</si>
  <si>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</si>
  <si>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</si>
  <si>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</si>
  <si>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</si>
  <si>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</si>
  <si>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</si>
  <si>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</si>
  <si>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</si>
  <si>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</si>
  <si>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</si>
  <si>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</si>
  <si>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</si>
  <si>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</si>
  <si>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</si>
  <si>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</si>
  <si>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</si>
  <si>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</si>
  <si>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</si>
  <si>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</si>
  <si>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</si>
  <si>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</si>
  <si>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</si>
  <si>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</si>
  <si>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</si>
  <si>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</si>
  <si>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</si>
  <si>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</si>
  <si>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</si>
  <si>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</si>
  <si>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</si>
  <si>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</si>
  <si>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</si>
  <si>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</si>
  <si>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</si>
  <si>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</si>
  <si>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</si>
  <si>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</si>
  <si>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</si>
  <si>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</si>
  <si>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</si>
  <si>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</si>
  <si>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</si>
  <si>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</si>
  <si>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</si>
  <si>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</si>
  <si>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</si>
  <si>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</si>
  <si>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</si>
  <si>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</si>
  <si>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</si>
  <si>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</si>
  <si>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</si>
  <si>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</si>
  <si>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</si>
  <si>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</si>
  <si>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</si>
  <si>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</si>
  <si>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</si>
  <si>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</si>
  <si>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</si>
  <si>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</si>
  <si>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</si>
  <si>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</si>
  <si>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</si>
  <si>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</si>
  <si>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</si>
  <si>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</si>
  <si>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</si>
  <si>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</si>
  <si>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</si>
  <si>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</si>
  <si>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</si>
  <si>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</si>
  <si>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</si>
  <si>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</si>
  <si>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</si>
  <si>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</si>
  <si>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</si>
  <si>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</si>
  <si>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</si>
  <si>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</si>
  <si>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</si>
  <si>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</si>
  <si>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</si>
  <si>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</si>
  <si>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</si>
  <si>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</si>
  <si>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</si>
  <si>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</si>
  <si>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</si>
  <si>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</si>
  <si>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</si>
  <si>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</si>
  <si>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</si>
  <si>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</si>
  <si>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</si>
  <si>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</si>
  <si>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</si>
  <si>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</si>
  <si>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</si>
  <si>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</si>
  <si>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</si>
  <si>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</si>
  <si>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</si>
  <si>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</si>
  <si>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</si>
  <si>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</si>
  <si>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</si>
  <si>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</si>
  <si>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</si>
  <si>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</si>
  <si>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</si>
  <si>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</si>
  <si>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</si>
  <si>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</si>
  <si>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</si>
  <si>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</si>
  <si>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</si>
  <si>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</si>
  <si>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</si>
  <si>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</si>
  <si>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</si>
  <si>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</si>
  <si>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</si>
  <si>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</si>
  <si>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</si>
  <si>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</si>
  <si>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</si>
  <si>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</si>
  <si>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</si>
  <si>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</si>
  <si>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</si>
  <si>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</si>
  <si>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</si>
  <si>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</si>
  <si>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</si>
  <si>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</si>
  <si>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</si>
  <si>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</si>
  <si>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</si>
  <si>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</si>
  <si>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</si>
  <si>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</si>
  <si>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</si>
  <si>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</si>
  <si>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</si>
  <si>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</si>
  <si>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</si>
  <si>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</si>
  <si>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</si>
  <si>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</si>
  <si>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</si>
  <si>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</si>
  <si>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</si>
  <si>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</si>
  <si>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</si>
  <si>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</si>
  <si>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</si>
  <si>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</si>
  <si>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</si>
  <si>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</si>
  <si>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</si>
  <si>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</si>
  <si>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</si>
  <si>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</si>
  <si>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</si>
  <si>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</si>
  <si>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</si>
  <si>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</si>
  <si>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</si>
  <si>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</si>
  <si>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</si>
  <si>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</si>
  <si>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</si>
  <si>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</si>
  <si>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</si>
  <si>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</si>
  <si>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</si>
  <si>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</si>
  <si>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</si>
  <si>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</si>
  <si>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</si>
  <si>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</si>
  <si>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</si>
  <si>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</si>
  <si>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</si>
  <si>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</si>
  <si>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</si>
  <si>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</si>
  <si>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</si>
  <si>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</si>
  <si>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</si>
  <si>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</si>
  <si>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</si>
  <si>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</si>
  <si>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</si>
  <si>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</si>
  <si>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</si>
  <si>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</si>
  <si>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</si>
  <si>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</si>
  <si>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</si>
  <si>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</si>
  <si>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</si>
  <si>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</si>
  <si>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</si>
  <si>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</si>
  <si>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</si>
  <si>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</si>
  <si>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</si>
  <si>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</si>
  <si>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</si>
  <si>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</si>
  <si>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</si>
  <si>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</si>
  <si>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</si>
  <si>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</si>
  <si>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</si>
  <si>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</si>
  <si>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</si>
  <si>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</si>
  <si>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</si>
  <si>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</si>
  <si>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</si>
  <si>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</si>
  <si>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</si>
  <si>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</si>
  <si>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</si>
  <si>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</si>
  <si>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</si>
  <si>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</si>
  <si>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</si>
  <si>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</si>
  <si>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</si>
  <si>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</si>
  <si>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</si>
  <si>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</si>
  <si>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</si>
  <si>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</si>
  <si>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</si>
  <si>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</si>
  <si>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</si>
  <si>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</si>
  <si>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</si>
  <si>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</si>
  <si>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</si>
  <si>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</si>
  <si>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</si>
  <si>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</si>
  <si>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</si>
  <si>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</si>
  <si>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</si>
  <si>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</si>
  <si>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</si>
  <si>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</si>
  <si>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</si>
  <si>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</si>
  <si>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</si>
  <si>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</si>
  <si>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</si>
  <si>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</si>
  <si>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</si>
  <si>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</si>
  <si>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</si>
  <si>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</si>
  <si>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</si>
  <si>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</si>
  <si>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</si>
  <si>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</si>
  <si>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</si>
  <si>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</si>
  <si>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</si>
  <si>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</si>
  <si>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</si>
  <si>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</si>
  <si>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</si>
  <si>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</si>
  <si>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</si>
  <si>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</si>
  <si>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</si>
  <si>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</si>
  <si>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</si>
  <si>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</si>
  <si>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</si>
  <si>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</si>
  <si>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</si>
  <si>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</si>
  <si>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</si>
  <si>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</si>
  <si>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</si>
  <si>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</si>
  <si>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</si>
  <si>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</si>
  <si>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</si>
  <si>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</si>
  <si>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</si>
  <si>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</si>
  <si>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</si>
  <si>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</si>
  <si>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</si>
  <si>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</si>
  <si>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</si>
  <si>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</si>
  <si>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</si>
  <si>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</si>
  <si>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</si>
  <si>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</si>
  <si>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</si>
  <si>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</si>
  <si>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</si>
  <si>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</si>
  <si>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</si>
  <si>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</si>
  <si>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</si>
  <si>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</si>
  <si>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</si>
  <si>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</si>
  <si>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</si>
  <si>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</si>
  <si>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</si>
  <si>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</si>
  <si>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</si>
  <si>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</si>
  <si>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</si>
  <si>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</si>
  <si>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</si>
  <si>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</si>
  <si>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</si>
  <si>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</si>
  <si>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</si>
  <si>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</si>
  <si>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</si>
  <si>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</si>
  <si>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</si>
  <si>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</si>
  <si>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</si>
  <si>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</si>
  <si>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</si>
  <si>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</si>
  <si>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</si>
  <si>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</si>
  <si>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</si>
  <si>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</si>
  <si>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</si>
  <si>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</si>
  <si>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</si>
  <si>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</si>
  <si>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</si>
  <si>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</si>
  <si>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</si>
  <si>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</si>
  <si>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</si>
  <si>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</si>
  <si>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</si>
  <si>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</si>
  <si>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</si>
  <si>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</si>
  <si>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</si>
  <si>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</si>
  <si>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</si>
  <si>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</si>
  <si>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</si>
  <si>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</si>
  <si>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</si>
  <si>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</si>
  <si>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</si>
  <si>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</si>
  <si>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</si>
  <si>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</si>
  <si>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</si>
  <si>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</si>
  <si>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</si>
  <si>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</si>
  <si>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</si>
  <si>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</si>
  <si>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</si>
  <si>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</si>
  <si>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</si>
  <si>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</si>
  <si>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</si>
  <si>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</si>
  <si>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</si>
  <si>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</si>
  <si>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</si>
  <si>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</si>
  <si>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</si>
  <si>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</si>
  <si>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</si>
  <si>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</si>
  <si>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</si>
  <si>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</si>
  <si>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</si>
  <si>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</si>
  <si>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</si>
  <si>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</si>
  <si>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</si>
  <si>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</si>
  <si>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</si>
  <si>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</si>
  <si>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</si>
  <si>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</si>
  <si>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</si>
  <si>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</si>
  <si>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</si>
  <si>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</si>
  <si>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</si>
  <si>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</si>
  <si>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</si>
  <si>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</si>
  <si>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</si>
  <si>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</si>
  <si>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</si>
  <si>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</si>
  <si>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</si>
  <si>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</si>
  <si>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</si>
  <si>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</si>
  <si>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</si>
  <si>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</si>
  <si>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</si>
  <si>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</si>
  <si>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</si>
  <si>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</si>
  <si>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</si>
  <si>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</si>
  <si>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</si>
  <si>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</si>
  <si>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</si>
  <si>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</si>
  <si>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</si>
  <si>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</si>
  <si>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</si>
  <si>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</si>
  <si>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</si>
  <si>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</si>
  <si>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</si>
  <si>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</si>
  <si>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</si>
  <si>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</si>
  <si>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</si>
  <si>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</si>
  <si>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</si>
  <si>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</si>
  <si>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</si>
  <si>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</si>
  <si>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</si>
  <si>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</si>
  <si>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</si>
  <si>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</si>
  <si>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</si>
  <si>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</si>
  <si>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</si>
  <si>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</si>
  <si>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</si>
  <si>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</si>
  <si>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</si>
  <si>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</si>
  <si>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</si>
  <si>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</si>
  <si>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</si>
  <si>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</si>
  <si>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</si>
  <si>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</si>
  <si>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</si>
  <si>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</si>
  <si>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</si>
  <si>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</si>
  <si>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</si>
  <si>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</si>
  <si>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</si>
  <si>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</si>
  <si>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</si>
  <si>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</si>
  <si>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</si>
  <si>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</si>
  <si>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</si>
  <si>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</si>
  <si>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</si>
  <si>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</si>
  <si>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</si>
  <si>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</si>
  <si>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</si>
  <si>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</si>
  <si>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</si>
  <si>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</si>
  <si>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</si>
  <si>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</si>
  <si>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</si>
  <si>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</si>
  <si>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</si>
  <si>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</si>
  <si>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</si>
  <si>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</si>
  <si>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</si>
  <si>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</si>
  <si>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</si>
  <si>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</si>
  <si>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</si>
  <si>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</si>
  <si>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</si>
  <si>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</si>
  <si>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</si>
  <si>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</si>
  <si>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</si>
  <si>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</si>
  <si>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</si>
  <si>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</si>
  <si>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</si>
  <si>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</si>
  <si>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</si>
  <si>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</si>
  <si>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</si>
  <si>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</si>
  <si>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</si>
  <si>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</si>
  <si>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</si>
  <si>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</si>
  <si>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</si>
  <si>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</si>
  <si>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</si>
  <si>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</si>
  <si>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</si>
  <si>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</si>
  <si>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</si>
  <si>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</si>
  <si>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</si>
  <si>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</si>
  <si>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</si>
  <si>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</si>
  <si>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</si>
  <si>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</si>
  <si>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</si>
  <si>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</si>
  <si>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</si>
  <si>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</si>
  <si>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</si>
  <si>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</si>
  <si>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</si>
  <si>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</si>
  <si>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</si>
  <si>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</si>
  <si>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</si>
  <si>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</si>
  <si>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</si>
  <si>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</si>
  <si>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</si>
  <si>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</si>
  <si>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</si>
  <si>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</si>
  <si>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</si>
  <si>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</si>
  <si>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</si>
  <si>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</si>
  <si>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</si>
  <si>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</si>
  <si>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</si>
  <si>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</si>
  <si>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</si>
  <si>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</si>
  <si>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</si>
  <si>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</si>
  <si>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</si>
  <si>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</si>
  <si>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</si>
  <si>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</si>
  <si>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</si>
  <si>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</si>
  <si>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</si>
  <si>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</si>
  <si>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</si>
  <si>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</si>
  <si>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</si>
  <si>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</si>
  <si>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</si>
  <si>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</si>
  <si>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</si>
  <si>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</si>
  <si>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</si>
  <si>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</si>
  <si>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</si>
  <si>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</si>
  <si>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</si>
  <si>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</si>
  <si>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</si>
  <si>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</si>
  <si>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</si>
  <si>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</si>
  <si>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</si>
  <si>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</si>
  <si>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</si>
  <si>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</si>
  <si>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</si>
  <si>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</si>
  <si>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</si>
  <si>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</si>
  <si>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</si>
  <si>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</si>
  <si>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</si>
  <si>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</si>
  <si>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</si>
  <si>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</si>
  <si>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</si>
  <si>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</si>
  <si>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</si>
  <si>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</si>
  <si>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</si>
  <si>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</si>
  <si>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</si>
  <si>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</si>
  <si>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</si>
  <si>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</si>
  <si>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</si>
  <si>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</si>
  <si>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</si>
  <si>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</si>
  <si>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</si>
  <si>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</si>
  <si>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</si>
  <si>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</si>
  <si>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</si>
  <si>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</si>
  <si>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</si>
  <si>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</si>
  <si>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</si>
  <si>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</si>
  <si>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</si>
  <si>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</si>
  <si>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</si>
  <si>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</si>
  <si>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</si>
  <si>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</si>
  <si>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</si>
  <si>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</si>
  <si>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</si>
  <si>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</si>
  <si>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</si>
  <si>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</si>
  <si>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</si>
  <si>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</si>
  <si>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</si>
  <si>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</si>
  <si>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</si>
  <si>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</si>
  <si>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</si>
  <si>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</si>
  <si>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</si>
  <si>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</si>
  <si>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</si>
  <si>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</si>
  <si>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</si>
  <si>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</si>
  <si>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</si>
  <si>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</si>
  <si>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</si>
  <si>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</si>
  <si>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</si>
  <si>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</si>
  <si>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</si>
  <si>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</si>
  <si>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</si>
  <si>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</si>
  <si>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</si>
  <si>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</si>
  <si>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</si>
  <si>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</si>
  <si>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</si>
  <si>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</si>
  <si>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</si>
  <si>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</si>
  <si>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</si>
  <si>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</si>
  <si>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</si>
  <si>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</si>
  <si>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</si>
  <si>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</si>
  <si>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</si>
  <si>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</si>
  <si>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</si>
  <si>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</si>
  <si>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</si>
  <si>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</si>
  <si>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</si>
  <si>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</si>
  <si>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</si>
  <si>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</si>
  <si>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</si>
  <si>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</si>
  <si>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</si>
  <si>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</si>
  <si>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</si>
  <si>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</si>
  <si>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</si>
  <si>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</si>
  <si>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</si>
  <si>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</si>
  <si>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</si>
  <si>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</si>
  <si>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</si>
  <si>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</si>
  <si>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</si>
  <si>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</si>
  <si>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</si>
  <si>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</si>
  <si>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</si>
  <si>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</si>
  <si>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</si>
  <si>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</si>
  <si>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</si>
  <si>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</si>
  <si>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</si>
  <si>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</si>
  <si>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</si>
  <si>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</si>
  <si>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</si>
  <si>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</si>
  <si>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</si>
  <si>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</si>
  <si>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</si>
  <si>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</si>
  <si>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</si>
  <si>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</si>
  <si>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</si>
  <si>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</si>
  <si>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</si>
  <si>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</si>
  <si>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</si>
  <si>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</si>
  <si>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</si>
  <si>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</si>
  <si>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</si>
  <si>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</si>
  <si>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</si>
  <si>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</si>
  <si>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</si>
  <si>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</si>
  <si>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</si>
  <si>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</si>
  <si>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</si>
  <si>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</si>
  <si>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</si>
  <si>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</si>
  <si>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</si>
  <si>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</si>
  <si>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</si>
  <si>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</si>
  <si>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</si>
  <si>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</si>
  <si>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</si>
  <si>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</si>
  <si>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</si>
  <si>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</si>
  <si>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</si>
  <si>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</si>
  <si>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</si>
  <si>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</si>
  <si>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</si>
  <si>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</si>
  <si>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</si>
  <si>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</si>
  <si>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</si>
  <si>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</si>
  <si>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</si>
  <si>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</si>
  <si>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</si>
  <si>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</si>
  <si>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</si>
  <si>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</si>
  <si>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</si>
  <si>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</si>
  <si>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</si>
  <si>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</si>
  <si>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</si>
  <si>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</si>
  <si>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</si>
  <si>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</si>
  <si>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</si>
  <si>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</si>
  <si>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</si>
  <si>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</si>
  <si>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</si>
  <si>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</si>
  <si>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</si>
  <si>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</si>
  <si>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</si>
  <si>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</si>
  <si>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</si>
  <si>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</si>
  <si>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</si>
  <si>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</si>
  <si>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</si>
  <si>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</si>
  <si>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</si>
  <si>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</si>
  <si>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</si>
  <si>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</si>
  <si>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</si>
  <si>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</si>
  <si>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</si>
  <si>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</si>
  <si>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</si>
  <si>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</si>
  <si>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</si>
  <si>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</si>
  <si>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</si>
  <si>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</si>
  <si>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</si>
  <si>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</si>
  <si>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</si>
  <si>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</si>
  <si>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</si>
  <si>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</si>
  <si>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</si>
  <si>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</si>
  <si>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</si>
  <si>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</si>
  <si>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</si>
  <si>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</si>
  <si>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</si>
  <si>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</si>
  <si>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</si>
  <si>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</si>
  <si>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</si>
  <si>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</si>
  <si>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</si>
  <si>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</si>
  <si>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</si>
  <si>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</si>
  <si>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</si>
  <si>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</si>
  <si>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</si>
  <si>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</si>
  <si>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</si>
  <si>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</si>
  <si>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</si>
  <si>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</si>
  <si>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</si>
  <si>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</si>
  <si>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</si>
  <si>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</si>
  <si>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</si>
  <si>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</si>
  <si>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</si>
  <si>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</si>
  <si>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</si>
  <si>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</si>
  <si>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</si>
  <si>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</si>
  <si>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</si>
  <si>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</si>
  <si>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</si>
  <si>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</si>
  <si>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</si>
  <si>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</si>
  <si>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</si>
  <si>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</si>
  <si>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</si>
  <si>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</si>
  <si>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</si>
  <si>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</si>
  <si>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</si>
  <si>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</si>
  <si>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</si>
  <si>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</si>
  <si>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</si>
  <si>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</si>
  <si>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</si>
  <si>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</si>
  <si>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</si>
  <si>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</si>
  <si>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</si>
  <si>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</si>
  <si>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</si>
  <si>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</si>
  <si>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</si>
  <si>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</si>
  <si>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</si>
  <si>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</si>
  <si>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</si>
  <si>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</si>
  <si>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</si>
  <si>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</si>
  <si>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</si>
  <si>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</si>
  <si>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</si>
  <si>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</si>
  <si>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</si>
  <si>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</si>
  <si>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</si>
  <si>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</si>
  <si>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</si>
  <si>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</si>
  <si>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</si>
  <si>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</si>
  <si>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</si>
  <si>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</si>
  <si>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</si>
  <si>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</si>
  <si>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</si>
  <si>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</si>
  <si>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</si>
  <si>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</si>
  <si>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</si>
  <si>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</si>
  <si>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</si>
  <si>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</si>
  <si>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</si>
  <si>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</si>
  <si>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</si>
  <si>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</si>
  <si>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</si>
  <si>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</si>
  <si>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</si>
  <si>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</si>
  <si>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</si>
  <si>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</si>
  <si>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</si>
  <si>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</si>
  <si>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</si>
  <si>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</si>
  <si>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</si>
  <si>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</si>
  <si>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</si>
  <si>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</si>
  <si>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</si>
  <si>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</si>
  <si>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</si>
  <si>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</si>
  <si>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</si>
  <si>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</si>
  <si>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</si>
  <si>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</si>
  <si>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</si>
  <si>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</si>
  <si>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</si>
  <si>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</si>
  <si>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</si>
  <si>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</si>
  <si>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</si>
  <si>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</si>
  <si>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</si>
  <si>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</si>
  <si>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</si>
  <si>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</si>
  <si>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</si>
  <si>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</si>
  <si>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</si>
  <si>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</si>
  <si>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</si>
  <si>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</si>
  <si>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</si>
  <si>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</si>
  <si>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</si>
  <si>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</si>
  <si>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</si>
  <si>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</si>
  <si>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</si>
  <si>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</si>
  <si>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</si>
  <si>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</si>
  <si>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</si>
  <si>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</si>
  <si>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</si>
  <si>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</si>
  <si>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</si>
  <si>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</si>
  <si>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</si>
  <si>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</si>
  <si>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</si>
  <si>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</si>
  <si>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</si>
  <si>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</si>
  <si>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</si>
  <si>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</si>
  <si>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</si>
  <si>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</si>
  <si>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</si>
  <si>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</si>
  <si>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</si>
  <si>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</si>
  <si>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</si>
  <si>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</si>
  <si>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</si>
  <si>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</si>
  <si>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</si>
  <si>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</si>
  <si>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</si>
  <si>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</si>
  <si>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</si>
  <si>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</si>
  <si>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</si>
  <si>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</si>
  <si>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</si>
  <si>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</si>
  <si>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</si>
  <si>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</si>
  <si>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</si>
  <si>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</si>
  <si>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</si>
  <si>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</si>
  <si>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</si>
  <si>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</si>
  <si>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</si>
  <si>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</si>
  <si>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</si>
  <si>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</si>
  <si>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</si>
  <si>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</si>
  <si>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</si>
  <si>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</si>
  <si>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</si>
  <si>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</si>
  <si>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</si>
  <si>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</si>
  <si>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</si>
  <si>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</si>
  <si>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</si>
  <si>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</si>
  <si>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</si>
  <si>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</si>
  <si>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</si>
  <si>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</si>
  <si>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</si>
  <si>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</si>
  <si>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</si>
  <si>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</si>
  <si>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</si>
  <si>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</si>
  <si>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</si>
  <si>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</si>
  <si>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</si>
  <si>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</si>
  <si>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</si>
  <si>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</si>
  <si>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</si>
  <si>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</si>
  <si>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</si>
  <si>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</si>
  <si>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</si>
  <si>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</si>
  <si>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</si>
  <si>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</si>
  <si>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</si>
  <si>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</si>
  <si>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</si>
  <si>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</si>
  <si>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</si>
  <si>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</si>
  <si>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</si>
  <si>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</si>
  <si>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</si>
  <si>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</si>
  <si>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</si>
  <si>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</si>
  <si>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</si>
  <si>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</si>
  <si>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</si>
  <si>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</si>
  <si>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</si>
  <si>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</si>
  <si>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</si>
  <si>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</si>
  <si>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</si>
  <si>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</si>
  <si>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</si>
  <si>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</si>
  <si>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</si>
  <si>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</si>
  <si>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</si>
  <si>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</si>
  <si>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</si>
  <si>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</si>
  <si>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</si>
  <si>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</si>
  <si>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</si>
  <si>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</si>
  <si>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</si>
  <si>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</si>
  <si>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</si>
  <si>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</si>
  <si>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</si>
  <si>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</si>
  <si>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</si>
  <si>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</si>
  <si>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</si>
  <si>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</si>
  <si>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</si>
  <si>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</si>
  <si>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</si>
  <si>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</si>
  <si>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</si>
  <si>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</si>
  <si>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</si>
  <si>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</si>
  <si>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</si>
  <si>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</si>
  <si>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</si>
  <si>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</si>
  <si>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</si>
  <si>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</si>
  <si>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</si>
  <si>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</si>
  <si>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</si>
  <si>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</si>
  <si>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</si>
  <si>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</si>
  <si>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</si>
  <si>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</si>
  <si>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</si>
  <si>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</si>
  <si>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</si>
  <si>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</si>
  <si>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</si>
  <si>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</si>
  <si>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</si>
  <si>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</si>
  <si>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</si>
  <si>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</si>
  <si>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</si>
  <si>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</si>
  <si>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</si>
  <si>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</si>
  <si>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</si>
  <si>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</si>
  <si>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</si>
  <si>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</si>
  <si>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</si>
  <si>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</si>
  <si>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</si>
  <si>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</si>
  <si>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</si>
  <si>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</si>
  <si>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</si>
  <si>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</si>
  <si>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</si>
  <si>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</si>
  <si>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</si>
  <si>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</si>
  <si>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</si>
  <si>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</si>
  <si>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</si>
  <si>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</si>
  <si>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</si>
  <si>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</si>
  <si>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</si>
  <si>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</si>
  <si>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</si>
  <si>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</si>
  <si>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</si>
  <si>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</si>
  <si>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</si>
  <si>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</si>
  <si>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</si>
  <si>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</si>
  <si>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</si>
  <si>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</si>
  <si>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</si>
  <si>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</si>
  <si>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</si>
  <si>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</si>
  <si>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</si>
  <si>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</si>
  <si>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</si>
  <si>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</si>
  <si>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</si>
  <si>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</si>
  <si>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</si>
  <si>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</si>
  <si>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</si>
  <si>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</si>
  <si>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</si>
  <si>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</si>
  <si>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</si>
  <si>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</si>
  <si>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</si>
  <si>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</si>
  <si>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</si>
  <si>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</si>
  <si>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</si>
  <si>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</si>
  <si>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</si>
  <si>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</si>
  <si>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</si>
  <si>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</si>
  <si>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</si>
  <si>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</si>
  <si>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</si>
  <si>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</si>
  <si>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</si>
  <si>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</si>
  <si>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</si>
  <si>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</si>
  <si>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</si>
  <si>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</si>
  <si>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</si>
  <si>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</si>
  <si>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</si>
  <si>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</si>
  <si>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</si>
  <si>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</si>
  <si>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</si>
  <si>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</si>
  <si>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</si>
  <si>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</si>
  <si>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</si>
  <si>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</si>
  <si>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</si>
  <si>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</si>
  <si>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</si>
  <si>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</si>
  <si>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</si>
  <si>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</si>
  <si>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</si>
  <si>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</si>
  <si>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</si>
  <si>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</si>
  <si>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</si>
  <si>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</si>
  <si>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</si>
  <si>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</si>
  <si>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</si>
  <si>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</si>
  <si>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</si>
  <si>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</si>
  <si>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</si>
  <si>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</si>
  <si>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</si>
  <si>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</si>
  <si>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</si>
  <si>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</si>
  <si>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</si>
  <si>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</si>
  <si>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</si>
  <si>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</si>
  <si>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</si>
  <si>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</si>
  <si>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</si>
  <si>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</si>
  <si>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</si>
  <si>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</si>
  <si>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</si>
  <si>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</si>
  <si>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</si>
  <si>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</si>
  <si>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</si>
  <si>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</si>
  <si>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</si>
  <si>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</si>
  <si>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</si>
  <si>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</si>
  <si>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</si>
  <si>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</si>
  <si>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</si>
  <si>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</si>
  <si>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</si>
  <si>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</si>
  <si>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</si>
  <si>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</si>
  <si>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</si>
  <si>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</si>
  <si>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</si>
  <si>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</si>
  <si>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</si>
  <si>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</si>
  <si>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</si>
  <si>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</si>
  <si>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</si>
  <si>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</si>
  <si>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</si>
  <si>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</si>
  <si>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</si>
  <si>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</si>
  <si>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</si>
  <si>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</si>
  <si>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</si>
  <si>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</si>
  <si>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</si>
  <si>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</si>
  <si>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</si>
  <si>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</si>
  <si>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</si>
  <si>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</si>
  <si>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</si>
  <si>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</si>
  <si>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</si>
  <si>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</si>
  <si>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</si>
  <si>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</si>
  <si>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</si>
  <si>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</si>
  <si>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</si>
  <si>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</si>
  <si>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</si>
  <si>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</si>
  <si>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</si>
  <si>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</si>
  <si>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</si>
  <si>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</si>
  <si>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</si>
  <si>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</si>
  <si>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</si>
  <si>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</si>
  <si>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</si>
  <si>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</si>
  <si>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</si>
  <si>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</si>
  <si>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</si>
  <si>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</si>
  <si>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</si>
  <si>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</si>
  <si>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</si>
  <si>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</si>
  <si>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</si>
  <si>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</si>
  <si>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</si>
  <si>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</si>
  <si>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</si>
  <si>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</si>
  <si>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</si>
  <si>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</si>
  <si>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</si>
  <si>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</si>
  <si>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</si>
  <si>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</si>
  <si>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</si>
  <si>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</si>
  <si>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</si>
  <si>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</si>
  <si>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</si>
  <si>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</si>
  <si>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</si>
  <si>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</si>
  <si>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</si>
  <si>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</si>
  <si>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</si>
  <si>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</si>
  <si>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</si>
  <si>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</si>
  <si>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</si>
  <si>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</si>
  <si>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</si>
  <si>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</si>
  <si>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</si>
  <si>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</si>
  <si>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</si>
  <si>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</si>
  <si>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</si>
  <si>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</si>
  <si>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</si>
  <si>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</si>
  <si>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</si>
  <si>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</si>
  <si>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</si>
  <si>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</si>
  <si>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</si>
  <si>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</si>
  <si>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</si>
  <si>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</si>
  <si>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</si>
  <si>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</si>
  <si>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</si>
  <si>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</si>
  <si>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</si>
  <si>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</si>
  <si>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</si>
  <si>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</si>
  <si>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</si>
  <si>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</si>
  <si>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</si>
  <si>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</si>
  <si>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</si>
  <si>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</si>
  <si>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</si>
  <si>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</si>
  <si>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</si>
  <si>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</si>
  <si>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</si>
  <si>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</si>
  <si>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</si>
  <si>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</si>
  <si>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</si>
  <si>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</si>
  <si>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</si>
  <si>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</si>
  <si>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</si>
  <si>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</si>
  <si>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</si>
  <si>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</si>
  <si>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</si>
  <si>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</si>
  <si>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</si>
  <si>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</si>
  <si>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</si>
  <si>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</si>
  <si>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</si>
  <si>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</si>
  <si>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</si>
  <si>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</si>
  <si>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</si>
  <si>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</si>
  <si>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</si>
  <si>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</si>
  <si>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</si>
  <si>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</si>
  <si>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</si>
  <si>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</si>
  <si>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</si>
  <si>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</si>
  <si>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</si>
  <si>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</si>
  <si>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</si>
  <si>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</si>
  <si>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</si>
  <si>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</si>
  <si>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</si>
  <si>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</si>
  <si>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</si>
  <si>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</si>
  <si>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</si>
  <si>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</si>
  <si>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</si>
  <si>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</si>
  <si>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</si>
  <si>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</si>
  <si>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</si>
  <si>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</si>
  <si>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</si>
  <si>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</si>
  <si>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</si>
  <si>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</si>
  <si>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</si>
  <si>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</si>
  <si>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</si>
  <si>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</si>
  <si>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</si>
  <si>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</si>
  <si>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</si>
  <si>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</si>
  <si>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</si>
  <si>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</si>
  <si>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</si>
  <si>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</si>
  <si>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</si>
  <si>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</si>
  <si>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</si>
  <si>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</si>
  <si>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</si>
  <si>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</si>
  <si>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</si>
  <si>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</si>
  <si>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</si>
  <si>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</si>
  <si>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</si>
  <si>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</si>
  <si>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</si>
  <si>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</si>
  <si>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</si>
  <si>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</si>
  <si>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</si>
  <si>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</si>
  <si>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</si>
  <si>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</si>
  <si>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</si>
  <si>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</si>
  <si>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</si>
  <si>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</si>
  <si>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</si>
  <si>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</si>
  <si>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</si>
  <si>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</si>
  <si>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</si>
  <si>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</si>
  <si>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</si>
  <si>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</si>
  <si>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</si>
  <si>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</si>
  <si>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</si>
  <si>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</si>
  <si>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</si>
  <si>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</si>
  <si>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</si>
  <si>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</si>
  <si>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</si>
  <si>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</si>
  <si>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</si>
  <si>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</si>
  <si>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</si>
  <si>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</si>
  <si>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</si>
  <si>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</si>
  <si>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</si>
  <si>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</si>
  <si>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</si>
  <si>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</si>
  <si>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</si>
  <si>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</si>
  <si>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</si>
  <si>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</si>
  <si>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</si>
  <si>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</si>
  <si>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</si>
  <si>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</si>
  <si>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</si>
  <si>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</si>
  <si>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</si>
  <si>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</si>
  <si>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</si>
  <si>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</si>
  <si>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</si>
  <si>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</si>
  <si>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</si>
  <si>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</si>
  <si>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</si>
  <si>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</si>
  <si>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</si>
  <si>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</si>
  <si>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</si>
  <si>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</si>
  <si>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</si>
  <si>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</si>
  <si>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</si>
  <si>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</si>
  <si>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</si>
  <si>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</si>
  <si>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</si>
  <si>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</si>
  <si>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</si>
  <si>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</si>
  <si>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</si>
  <si>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</si>
  <si>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</si>
  <si>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</si>
  <si>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</si>
  <si>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</si>
  <si>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</si>
  <si>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</si>
  <si>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</si>
  <si>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</si>
  <si>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</si>
  <si>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</si>
  <si>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</si>
  <si>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</si>
  <si>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</si>
  <si>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</si>
  <si>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</si>
  <si>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</si>
  <si>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</si>
  <si>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</si>
  <si>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</si>
  <si>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</si>
  <si>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</si>
  <si>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</si>
  <si>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</si>
  <si>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</si>
  <si>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</si>
  <si>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</si>
  <si>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</si>
  <si>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</si>
  <si>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</si>
  <si>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</si>
  <si>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</si>
  <si>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</si>
  <si>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</si>
  <si>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</si>
  <si>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</si>
  <si>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</si>
  <si>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</si>
  <si>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</si>
  <si>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</si>
  <si>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</si>
  <si>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</si>
  <si>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</si>
  <si>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</si>
  <si>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</si>
  <si>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</si>
  <si>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</si>
  <si>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</si>
  <si>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</si>
  <si>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</si>
  <si>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</si>
  <si>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</si>
  <si>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</si>
  <si>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</si>
  <si>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</si>
  <si>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</si>
  <si>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</si>
  <si>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</si>
  <si>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</si>
  <si>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</si>
  <si>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</si>
  <si>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</si>
  <si>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</si>
  <si>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</si>
  <si>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</si>
  <si>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</si>
  <si>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</si>
  <si>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</si>
  <si>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</si>
  <si>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</si>
  <si>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</si>
  <si>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</si>
  <si>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</si>
  <si>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</si>
  <si>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</si>
  <si>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</si>
  <si>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</si>
  <si>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</si>
  <si>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</si>
  <si>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</si>
  <si>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</si>
  <si>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</si>
  <si>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</si>
  <si>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</si>
  <si>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</si>
  <si>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</si>
  <si>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</si>
  <si>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</si>
  <si>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</si>
  <si>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</si>
  <si>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</si>
  <si>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</si>
  <si>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</si>
  <si>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</si>
  <si>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</si>
  <si>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</si>
  <si>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</si>
  <si>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</si>
  <si>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</si>
  <si>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</si>
  <si>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</si>
  <si>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</si>
  <si>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</si>
  <si>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</si>
  <si>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</si>
  <si>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</si>
  <si>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</si>
  <si>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</si>
  <si>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</si>
  <si>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</si>
  <si>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</si>
  <si>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</si>
  <si>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</si>
  <si>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</si>
  <si>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</si>
  <si>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</si>
  <si>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</si>
  <si>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</si>
  <si>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</si>
  <si>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</si>
  <si>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</si>
  <si>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</si>
  <si>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</si>
  <si>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</si>
  <si>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</si>
  <si>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</si>
  <si>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</si>
  <si>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</si>
  <si>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</si>
  <si>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</si>
  <si>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</si>
  <si>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</si>
  <si>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</si>
  <si>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</si>
  <si>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</si>
  <si>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</si>
  <si>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</si>
  <si>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</si>
  <si>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</si>
  <si>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</si>
  <si>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</si>
  <si>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</si>
  <si>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</si>
  <si>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</si>
  <si>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</si>
  <si>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</si>
  <si>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</si>
  <si>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</si>
  <si>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</si>
  <si>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</si>
  <si>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</si>
  <si>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</si>
  <si>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</si>
  <si>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</si>
  <si>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</si>
  <si>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</si>
  <si>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</si>
  <si>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</si>
  <si>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</si>
  <si>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</si>
  <si>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</si>
  <si>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</si>
  <si>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</si>
  <si>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</si>
  <si>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</si>
  <si>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</si>
  <si>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</si>
  <si>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</si>
  <si>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</si>
  <si>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</si>
  <si>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</si>
  <si>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</si>
  <si>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</si>
  <si>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</si>
  <si>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</si>
  <si>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</si>
  <si>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</si>
  <si>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</si>
  <si>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</si>
  <si>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</si>
  <si>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</si>
  <si>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</si>
  <si>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</si>
  <si>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</si>
  <si>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</si>
  <si>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</si>
  <si>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</si>
  <si>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</si>
  <si>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</si>
  <si>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</si>
  <si>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</si>
  <si>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</si>
  <si>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</si>
  <si>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</si>
  <si>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</si>
  <si>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</si>
  <si>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</si>
  <si>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</si>
  <si>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</si>
  <si>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</si>
  <si>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</si>
  <si>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</si>
  <si>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</si>
  <si>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</si>
  <si>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</si>
  <si>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</si>
  <si>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</si>
  <si>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</si>
  <si>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</si>
  <si>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</si>
  <si>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</si>
  <si>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</si>
  <si>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</si>
  <si>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</si>
  <si>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</si>
  <si>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</si>
  <si>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</si>
  <si>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</si>
  <si>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</si>
  <si>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</si>
  <si>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</si>
  <si>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</si>
  <si>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</si>
  <si>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</si>
  <si>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</si>
  <si>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</si>
  <si>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</si>
  <si>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</si>
  <si>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</si>
  <si>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</si>
  <si>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</si>
  <si>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</si>
  <si>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</si>
  <si>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</si>
  <si>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</si>
  <si>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</si>
  <si>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</si>
  <si>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</si>
  <si>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</si>
  <si>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</si>
  <si>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</si>
  <si>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</si>
  <si>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</si>
  <si>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</si>
  <si>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</si>
  <si>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</si>
  <si>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</si>
  <si>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</si>
  <si>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</si>
  <si>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</si>
  <si>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</si>
  <si>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</si>
  <si>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</si>
  <si>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</si>
  <si>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</si>
  <si>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</si>
  <si>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</si>
  <si>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</si>
  <si>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</si>
  <si>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</si>
  <si>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</si>
  <si>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</si>
  <si>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</si>
  <si>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</si>
  <si>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</si>
  <si>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</si>
  <si>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</si>
  <si>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</si>
  <si>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</si>
  <si>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</si>
  <si>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</si>
  <si>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</si>
  <si>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</si>
  <si>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</si>
  <si>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</si>
  <si>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</si>
  <si>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</si>
  <si>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</si>
  <si>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</si>
  <si>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</si>
  <si>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</si>
  <si>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</si>
  <si>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</si>
  <si>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</si>
  <si>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</si>
  <si>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</si>
  <si>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</si>
  <si>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</si>
  <si>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</si>
  <si>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</si>
  <si>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</si>
  <si>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</si>
  <si>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</si>
  <si>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</si>
  <si>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</si>
  <si>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</si>
  <si>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</si>
  <si>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</si>
  <si>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</si>
  <si>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</si>
  <si>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</si>
  <si>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</si>
  <si>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</si>
  <si>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</si>
  <si>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</si>
  <si>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</si>
  <si>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</si>
  <si>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</si>
  <si>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</si>
  <si>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</si>
  <si>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</si>
  <si>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</si>
  <si>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</si>
  <si>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</si>
  <si>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</si>
  <si>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</si>
  <si>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</si>
  <si>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</si>
  <si>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</si>
  <si>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</si>
  <si>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</si>
  <si>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</si>
  <si>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</si>
  <si>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</si>
  <si>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</si>
  <si>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</si>
  <si>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</si>
  <si>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</si>
  <si>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</si>
  <si>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</si>
  <si>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</si>
  <si>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</si>
  <si>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</si>
  <si>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</si>
  <si>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</si>
  <si>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</si>
  <si>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</si>
  <si>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</si>
  <si>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</si>
  <si>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</si>
  <si>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</si>
  <si>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</si>
  <si>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</si>
  <si>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</si>
  <si>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</si>
  <si>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</si>
  <si>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</si>
  <si>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</si>
  <si>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</si>
  <si>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</si>
  <si>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</si>
  <si>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</si>
  <si>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</si>
  <si>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</si>
  <si>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</si>
  <si>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</si>
  <si>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</si>
  <si>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</si>
  <si>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</si>
  <si>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</si>
  <si>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</si>
  <si>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</si>
  <si>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</si>
  <si>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</si>
  <si>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</si>
  <si>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</si>
  <si>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</si>
  <si>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</si>
  <si>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</si>
  <si>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</si>
  <si>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</si>
  <si>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</si>
  <si>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</si>
  <si>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</si>
  <si>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</si>
  <si>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</si>
  <si>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</si>
  <si>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</si>
  <si>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</si>
  <si>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</si>
  <si>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</si>
  <si>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</si>
  <si>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</si>
  <si>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</si>
  <si>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</si>
  <si>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</si>
  <si>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</si>
  <si>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</si>
  <si>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</si>
  <si>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</si>
  <si>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</si>
  <si>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</si>
  <si>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</si>
  <si>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</si>
  <si>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</si>
  <si>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</si>
  <si>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</si>
  <si>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</si>
  <si>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</si>
  <si>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</si>
  <si>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</si>
  <si>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</si>
  <si>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</si>
  <si>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</si>
  <si>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</si>
  <si>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</si>
  <si>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</si>
  <si>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</si>
  <si>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</si>
  <si>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</si>
  <si>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</si>
  <si>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</si>
  <si>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</si>
  <si>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</si>
  <si>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</si>
  <si>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</si>
  <si>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</si>
  <si>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</si>
  <si>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</si>
  <si>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</si>
  <si>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</si>
  <si>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</si>
  <si>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</si>
  <si>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</si>
  <si>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</si>
  <si>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</si>
  <si>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</si>
  <si>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</si>
  <si>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</si>
  <si>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</si>
  <si>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</si>
  <si>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</si>
  <si>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</si>
  <si>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</si>
  <si>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</si>
  <si>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</si>
  <si>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</si>
  <si>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</si>
  <si>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</si>
  <si>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</si>
  <si>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</si>
  <si>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</si>
  <si>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</si>
  <si>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</si>
  <si>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</si>
  <si>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</si>
  <si>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</si>
  <si>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</si>
  <si>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</si>
  <si>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</si>
  <si>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</si>
  <si>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</si>
  <si>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</si>
  <si>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</si>
  <si>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</si>
  <si>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</si>
  <si>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</si>
  <si>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</si>
  <si>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</si>
  <si>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</si>
  <si>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</si>
  <si>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</si>
  <si>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</si>
  <si>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</si>
  <si>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</si>
  <si>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</si>
  <si>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</si>
  <si>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</si>
  <si>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</si>
  <si>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</si>
  <si>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</si>
  <si>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</si>
  <si>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</si>
  <si>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</si>
  <si>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</si>
  <si>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</si>
  <si>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</si>
  <si>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</si>
  <si>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</si>
  <si>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</si>
  <si>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</si>
  <si>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</si>
  <si>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</si>
  <si>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</si>
  <si>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</si>
  <si>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</si>
  <si>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</si>
  <si>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</si>
  <si>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</si>
  <si>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</si>
  <si>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</si>
  <si>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</si>
  <si>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</si>
  <si>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</si>
  <si>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</si>
  <si>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</si>
  <si>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</si>
  <si>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</si>
  <si>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</si>
  <si>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</si>
  <si>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</si>
  <si>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</si>
  <si>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</si>
  <si>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</si>
  <si>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</si>
  <si>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</si>
  <si>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</si>
  <si>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</si>
  <si>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</si>
  <si>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</si>
  <si>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</si>
  <si>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</si>
  <si>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</si>
  <si>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</si>
  <si>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</si>
  <si>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</si>
  <si>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</si>
  <si>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</si>
  <si>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</si>
  <si>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</si>
  <si>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</si>
  <si>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</si>
  <si>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</si>
  <si>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</si>
  <si>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</si>
  <si>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</si>
  <si>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</si>
  <si>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</si>
  <si>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</si>
  <si>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</si>
  <si>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</si>
  <si>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</si>
  <si>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</si>
  <si>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</si>
  <si>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</si>
  <si>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</si>
  <si>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</si>
  <si>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</si>
  <si>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</si>
  <si>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</si>
  <si>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</si>
  <si>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</si>
  <si>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</si>
  <si>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</si>
  <si>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</si>
  <si>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</si>
  <si>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</si>
  <si>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</si>
  <si>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</si>
  <si>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</si>
  <si>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</si>
  <si>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</si>
  <si>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</si>
  <si>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</si>
  <si>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</si>
  <si>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</si>
  <si>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</si>
  <si>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</si>
  <si>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</si>
  <si>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</si>
  <si>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</si>
  <si>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</si>
  <si>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</si>
  <si>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</si>
  <si>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</si>
  <si>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</si>
  <si>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</si>
  <si>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</si>
  <si>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</si>
  <si>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</si>
  <si>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</si>
  <si>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</si>
  <si>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</si>
  <si>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</si>
  <si>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</si>
  <si>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</si>
  <si>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</si>
  <si>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</si>
  <si>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</si>
  <si>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</si>
  <si>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</si>
  <si>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</si>
  <si>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</si>
  <si>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</si>
  <si>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</si>
  <si>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</si>
  <si>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</si>
  <si>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</si>
  <si>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</si>
  <si>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</si>
  <si>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</si>
  <si>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</si>
  <si>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</si>
  <si>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</si>
  <si>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</si>
  <si>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</si>
  <si>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</si>
  <si>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</si>
  <si>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</si>
  <si>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</si>
  <si>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</si>
  <si>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</si>
  <si>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</si>
  <si>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</si>
  <si>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</si>
  <si>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</si>
  <si>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</si>
  <si>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</si>
  <si>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</si>
  <si>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</si>
  <si>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</si>
  <si>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</si>
  <si>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</si>
  <si>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</si>
  <si>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</si>
  <si>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</si>
  <si>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</si>
  <si>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</si>
  <si>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</si>
  <si>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</si>
  <si>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</si>
  <si>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</si>
  <si>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</si>
  <si>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</si>
  <si>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</si>
  <si>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</si>
  <si>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</si>
  <si>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</si>
  <si>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</si>
  <si>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</si>
  <si>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</si>
  <si>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</si>
  <si>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</si>
  <si>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</si>
  <si>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</si>
  <si>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</si>
  <si>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</si>
  <si>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</si>
  <si>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</si>
  <si>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</si>
  <si>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</si>
  <si>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</si>
  <si>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</si>
  <si>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</si>
  <si>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</si>
  <si>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</si>
  <si>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</si>
  <si>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</si>
  <si>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</si>
  <si>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</si>
  <si>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</si>
  <si>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</si>
  <si>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</si>
  <si>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</si>
  <si>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</si>
  <si>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</si>
  <si>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</si>
  <si>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</si>
  <si>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</si>
  <si>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</si>
  <si>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</si>
  <si>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</si>
  <si>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</si>
  <si>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</si>
  <si>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</si>
  <si>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</si>
  <si>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</si>
  <si>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</si>
  <si>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</si>
  <si>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</si>
  <si>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</si>
  <si>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</si>
  <si>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</si>
  <si>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</si>
  <si>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</si>
  <si>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</si>
  <si>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</si>
  <si>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</si>
  <si>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</si>
  <si>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</si>
  <si>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</si>
  <si>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</si>
  <si>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</si>
  <si>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</si>
  <si>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</si>
  <si>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</si>
  <si>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</si>
  <si>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</si>
  <si>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</si>
  <si>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</si>
  <si>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</si>
  <si>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</si>
  <si>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</si>
  <si>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</si>
  <si>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</si>
  <si>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</si>
  <si>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</si>
  <si>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</si>
  <si>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</si>
  <si>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</si>
  <si>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</si>
  <si>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</si>
  <si>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</si>
  <si>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</si>
  <si>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</si>
  <si>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</si>
  <si>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</si>
  <si>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</si>
  <si>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</si>
  <si>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</si>
  <si>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</si>
  <si>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</si>
  <si>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</si>
  <si>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</si>
  <si>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</si>
  <si>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</si>
  <si>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</si>
  <si>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</si>
  <si>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</si>
  <si>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</si>
  <si>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</si>
  <si>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</si>
  <si>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</si>
  <si>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</si>
  <si>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</si>
  <si>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</si>
  <si>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</si>
  <si>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</si>
  <si>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</si>
  <si>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</si>
  <si>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</si>
  <si>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</si>
  <si>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</si>
  <si>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</si>
  <si>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</si>
  <si>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</si>
  <si>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</si>
  <si>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</si>
  <si>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</si>
  <si>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</si>
  <si>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</si>
  <si>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</si>
  <si>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</si>
  <si>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</si>
  <si>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</si>
  <si>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</si>
  <si>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</si>
  <si>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</si>
  <si>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</si>
  <si>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</si>
  <si>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</si>
  <si>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</si>
  <si>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</si>
  <si>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</si>
  <si>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</si>
  <si>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</si>
  <si>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</si>
  <si>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</si>
  <si>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</si>
  <si>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</si>
  <si>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</si>
  <si>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</si>
  <si>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</si>
  <si>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</si>
  <si>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</si>
  <si>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</si>
  <si>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</si>
  <si>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</si>
  <si>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</si>
  <si>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</si>
  <si>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</si>
  <si>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</si>
  <si>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</si>
  <si>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</si>
  <si>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</si>
  <si>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</si>
  <si>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</si>
  <si>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</si>
  <si>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</si>
  <si>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</si>
  <si>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</si>
  <si>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</si>
  <si>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</si>
  <si>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</si>
  <si>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</si>
  <si>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</si>
  <si>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</si>
  <si>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</si>
  <si>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</si>
  <si>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</si>
  <si>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</si>
  <si>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</si>
  <si>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</si>
  <si>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</si>
  <si>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</si>
  <si>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</si>
  <si>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</si>
  <si>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</si>
  <si>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</si>
  <si>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</si>
  <si>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</si>
  <si>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</si>
  <si>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</si>
  <si>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</si>
  <si>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</si>
  <si>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</si>
  <si>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</si>
  <si>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</si>
  <si>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</si>
  <si>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</si>
  <si>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</si>
  <si>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</si>
  <si>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</si>
  <si>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</si>
  <si>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</si>
  <si>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</si>
  <si>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</si>
  <si>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</si>
  <si>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</si>
  <si>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</si>
  <si>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</si>
  <si>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</si>
  <si>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</si>
  <si>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</si>
  <si>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</si>
  <si>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</si>
  <si>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</si>
  <si>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</si>
  <si>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</si>
  <si>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</si>
  <si>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</si>
  <si>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</si>
  <si>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</si>
  <si>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</si>
  <si>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</si>
  <si>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</si>
  <si>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</si>
  <si>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</si>
  <si>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</si>
  <si>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</si>
  <si>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</si>
  <si>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</si>
  <si>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</si>
  <si>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</si>
  <si>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</si>
  <si>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</si>
  <si>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</si>
  <si>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</si>
  <si>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</si>
  <si>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</si>
  <si>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</si>
  <si>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</si>
  <si>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</si>
  <si>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</si>
  <si>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</si>
  <si>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</si>
  <si>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</si>
  <si>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</si>
  <si>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</si>
  <si>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</si>
  <si>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</si>
  <si>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</si>
  <si>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</si>
  <si>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</si>
  <si>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</si>
  <si>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</si>
  <si>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</si>
  <si>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</si>
  <si>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</si>
  <si>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</si>
  <si>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</si>
  <si>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</si>
  <si>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</si>
  <si>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</si>
  <si>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</si>
  <si>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</si>
  <si>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</si>
  <si>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</si>
  <si>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</si>
  <si>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</si>
  <si>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</si>
  <si>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</si>
  <si>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</si>
  <si>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</si>
  <si>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</si>
  <si>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</si>
  <si>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</si>
  <si>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</si>
  <si>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</si>
  <si>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</si>
  <si>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</si>
  <si>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</si>
  <si>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</si>
  <si>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</si>
  <si>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</si>
  <si>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</si>
  <si>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</si>
  <si>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</si>
  <si>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</si>
  <si>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</si>
  <si>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</si>
  <si>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</si>
  <si>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</si>
  <si>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</si>
  <si>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</si>
  <si>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</si>
  <si>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</si>
  <si>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</si>
  <si>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</si>
  <si>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</si>
  <si>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</si>
  <si>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</si>
  <si>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</si>
  <si>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</si>
  <si>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</si>
  <si>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</si>
  <si>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</si>
  <si>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</si>
  <si>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</si>
  <si>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</si>
  <si>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</si>
  <si>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</si>
  <si>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</si>
  <si>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</si>
  <si>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</si>
  <si>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</si>
  <si>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</si>
  <si>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</si>
  <si>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</si>
  <si>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</si>
  <si>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</si>
  <si>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</si>
  <si>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</si>
  <si>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</si>
  <si>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</si>
  <si>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</si>
  <si>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</si>
  <si>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</si>
  <si>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</si>
  <si>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</si>
  <si>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</si>
  <si>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</si>
  <si>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</si>
  <si>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</si>
  <si>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</si>
  <si>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</si>
  <si>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</si>
  <si>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</si>
  <si>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</si>
  <si>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</si>
  <si>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</si>
  <si>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</si>
  <si>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</si>
  <si>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</si>
  <si>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</si>
  <si>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</si>
  <si>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</si>
  <si>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</si>
  <si>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</si>
  <si>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</si>
  <si>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</si>
  <si>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</si>
  <si>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</si>
  <si>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</si>
  <si>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</si>
  <si>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</si>
  <si>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</si>
  <si>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</si>
  <si>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</si>
  <si>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</si>
  <si>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</si>
  <si>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</si>
  <si>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</si>
  <si>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</si>
  <si>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</si>
  <si>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</si>
  <si>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</si>
  <si>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</si>
  <si>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</si>
  <si>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</si>
  <si>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</si>
  <si>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</si>
  <si>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</si>
  <si>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</si>
  <si>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</si>
  <si>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</si>
  <si>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</si>
  <si>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</si>
  <si>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</si>
  <si>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</si>
  <si>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</si>
  <si>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</si>
  <si>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</si>
  <si>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</si>
  <si>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</si>
  <si>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</si>
  <si>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</si>
  <si>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</si>
  <si>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</si>
  <si>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</si>
  <si>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</si>
  <si>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</si>
  <si>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</si>
  <si>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</si>
  <si>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</si>
  <si>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</si>
  <si>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</si>
  <si>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</si>
  <si>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</si>
  <si>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</si>
  <si>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</si>
  <si>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</si>
  <si>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</si>
  <si>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</si>
  <si>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</si>
  <si>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</si>
  <si>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</si>
  <si>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</si>
  <si>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</si>
  <si>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</si>
  <si>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</si>
  <si>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</si>
  <si>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</si>
  <si>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</si>
  <si>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</si>
  <si>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</si>
  <si>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</si>
  <si>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</si>
  <si>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</si>
  <si>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</si>
  <si>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</si>
  <si>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</si>
  <si>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</si>
  <si>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</si>
  <si>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</si>
  <si>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</si>
  <si>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</si>
  <si>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</si>
  <si>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</si>
  <si>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</si>
  <si>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</si>
  <si>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</si>
  <si>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</si>
  <si>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</si>
  <si>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</si>
  <si>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</si>
  <si>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</si>
  <si>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</si>
  <si>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</si>
  <si>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</si>
  <si>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</si>
  <si>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</si>
  <si>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</si>
  <si>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</si>
  <si>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</si>
  <si>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</si>
  <si>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</si>
  <si>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</si>
  <si>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</si>
  <si>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</si>
  <si>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</si>
  <si>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</si>
  <si>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</si>
  <si>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</si>
  <si>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</si>
  <si>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</si>
  <si>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</si>
  <si>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</si>
  <si>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</si>
  <si>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</si>
  <si>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</si>
  <si>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</si>
  <si>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</si>
  <si>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</si>
  <si>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</si>
  <si>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</si>
  <si>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</si>
  <si>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</si>
  <si>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</si>
  <si>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</si>
  <si>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</si>
  <si>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</si>
  <si>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</si>
  <si>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</si>
  <si>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</si>
  <si>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</si>
  <si>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</si>
  <si>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</si>
  <si>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</si>
  <si>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</si>
  <si>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</si>
  <si>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</si>
  <si>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</si>
  <si>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</si>
  <si>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</si>
  <si>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</si>
  <si>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</si>
  <si>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</si>
  <si>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</si>
  <si>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</si>
  <si>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</si>
  <si>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</si>
  <si>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</si>
  <si>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</si>
  <si>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</si>
  <si>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</si>
  <si>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</si>
  <si>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</si>
  <si>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</si>
  <si>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</si>
  <si>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</si>
  <si>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</si>
  <si>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</si>
  <si>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</si>
  <si>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</si>
  <si>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</si>
  <si>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</si>
  <si>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</si>
  <si>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</si>
  <si>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</si>
  <si>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</si>
  <si>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</si>
  <si>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</si>
  <si>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</si>
  <si>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</si>
  <si>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</si>
  <si>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</si>
  <si>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</si>
  <si>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</si>
  <si>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</si>
  <si>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</si>
  <si>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</si>
  <si>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</si>
  <si>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</si>
  <si>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</si>
  <si>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</si>
  <si>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</si>
  <si>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</si>
  <si>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</si>
  <si>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</si>
  <si>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</si>
  <si>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</si>
  <si>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</si>
  <si>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</si>
  <si>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</si>
  <si>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</si>
  <si>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</si>
  <si>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</si>
  <si>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</si>
  <si>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</si>
  <si>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</si>
  <si>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</si>
  <si>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</si>
  <si>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</si>
  <si>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</si>
  <si>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</si>
  <si>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</si>
  <si>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</si>
  <si>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</si>
  <si>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</si>
  <si>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</si>
  <si>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</si>
  <si>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</si>
  <si>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</si>
  <si>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</si>
  <si>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</si>
  <si>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</si>
  <si>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</si>
  <si>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</si>
  <si>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</si>
  <si>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</si>
  <si>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</si>
  <si>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</si>
  <si>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</si>
  <si>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</si>
  <si>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</si>
  <si>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</si>
  <si>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</si>
  <si>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</si>
  <si>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</si>
  <si>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</si>
  <si>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</si>
  <si>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</si>
  <si>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</si>
  <si>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</si>
  <si>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</si>
  <si>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</si>
  <si>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</si>
  <si>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</si>
  <si>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</si>
  <si>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</si>
  <si>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</si>
  <si>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</si>
  <si>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</si>
  <si>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</si>
  <si>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</si>
  <si>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</si>
  <si>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</si>
  <si>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</si>
  <si>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</si>
  <si>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</si>
  <si>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</si>
  <si>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</si>
  <si>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</si>
  <si>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</si>
  <si>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</si>
  <si>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</si>
  <si>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</si>
  <si>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</si>
  <si>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</si>
  <si>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</si>
  <si>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</si>
  <si>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</si>
  <si>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</si>
  <si>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</si>
  <si>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</si>
  <si>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</si>
  <si>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</si>
  <si>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</si>
  <si>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</si>
  <si>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</si>
  <si>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</si>
  <si>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</si>
  <si>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</si>
  <si>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</si>
  <si>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</si>
  <si>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</si>
  <si>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</si>
  <si>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</si>
  <si>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</si>
  <si>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</si>
  <si>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</si>
  <si>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</si>
  <si>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</si>
  <si>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</si>
  <si>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</si>
  <si>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</si>
  <si>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</si>
  <si>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</si>
  <si>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</si>
  <si>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</si>
  <si>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</si>
  <si>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</si>
  <si>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</si>
  <si>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</si>
  <si>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</si>
  <si>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</si>
  <si>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</si>
  <si>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</si>
  <si>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</si>
  <si>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</si>
  <si>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</si>
  <si>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</si>
  <si>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</si>
  <si>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</si>
  <si>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</si>
  <si>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</si>
  <si>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</si>
  <si>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</si>
  <si>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</si>
  <si>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</si>
  <si>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</si>
  <si>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</si>
  <si>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</si>
  <si>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</si>
  <si>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</si>
  <si>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</si>
  <si>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</si>
  <si>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</si>
  <si>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</si>
  <si>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</si>
  <si>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</si>
  <si>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</si>
  <si>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</si>
  <si>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</si>
  <si>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</si>
  <si>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</si>
  <si>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</si>
  <si>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</si>
  <si>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</si>
  <si>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</si>
  <si>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</si>
  <si>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</si>
  <si>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</si>
  <si>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</si>
  <si>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</si>
  <si>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</si>
  <si>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</si>
  <si>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</si>
  <si>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</si>
  <si>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</si>
  <si>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</si>
  <si>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</si>
  <si>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</si>
  <si>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</si>
  <si>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</si>
  <si>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</si>
  <si>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</si>
  <si>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</si>
  <si>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</si>
  <si>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</si>
  <si>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</si>
  <si>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</si>
  <si>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</si>
  <si>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</si>
  <si>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</si>
  <si>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</si>
  <si>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</si>
  <si>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</si>
  <si>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</si>
  <si>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</si>
  <si>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</si>
  <si>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</si>
  <si>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</si>
  <si>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</si>
  <si>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</si>
  <si>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</si>
  <si>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</si>
  <si>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</si>
  <si>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</si>
  <si>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</si>
  <si>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</si>
  <si>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</si>
  <si>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</si>
  <si>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</si>
  <si>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</si>
  <si>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</si>
  <si>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</si>
  <si>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</si>
  <si>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</si>
  <si>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</si>
  <si>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</si>
  <si>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</si>
  <si>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</si>
  <si>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</si>
  <si>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</si>
  <si>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</si>
  <si>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</si>
  <si>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</si>
  <si>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</si>
  <si>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</si>
  <si>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</si>
  <si>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</si>
  <si>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</si>
  <si>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</si>
  <si>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</si>
  <si>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</si>
  <si>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</si>
  <si>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</si>
  <si>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</si>
  <si>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</si>
  <si>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</si>
  <si>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</si>
  <si>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</si>
  <si>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</si>
  <si>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</si>
  <si>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</si>
  <si>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</si>
  <si>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</si>
  <si>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</si>
  <si>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</si>
  <si>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</si>
  <si>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</si>
  <si>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</si>
  <si>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</si>
  <si>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</si>
  <si>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</si>
  <si>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</si>
  <si>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</si>
  <si>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</si>
  <si>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</si>
  <si>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</si>
  <si>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</si>
  <si>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</si>
  <si>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</si>
  <si>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</si>
  <si>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</si>
  <si>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</si>
  <si>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</si>
  <si>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</si>
  <si>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</si>
  <si>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</si>
  <si>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</si>
  <si>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</si>
  <si>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</si>
  <si>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</si>
  <si>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</si>
  <si>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</si>
  <si>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</si>
  <si>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</si>
  <si>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</si>
  <si>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</si>
  <si>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</si>
  <si>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</si>
  <si>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</si>
  <si>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</si>
  <si>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</si>
  <si>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</si>
  <si>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</si>
  <si>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</si>
  <si>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</si>
  <si>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</si>
  <si>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</si>
  <si>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</si>
  <si>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</si>
  <si>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</si>
  <si>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</si>
  <si>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</si>
  <si>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</si>
  <si>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</si>
  <si>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</si>
  <si>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</si>
  <si>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</si>
  <si>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</si>
  <si>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</si>
  <si>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</si>
  <si>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</si>
  <si>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</si>
  <si>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</si>
  <si>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</si>
  <si>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</si>
  <si>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</si>
  <si>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</si>
  <si>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</si>
  <si>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</si>
  <si>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</si>
  <si>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</si>
  <si>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</si>
  <si>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</si>
  <si>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</si>
  <si>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</si>
  <si>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</si>
  <si>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</si>
  <si>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</si>
  <si>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</si>
  <si>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</si>
  <si>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</si>
  <si>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</si>
  <si>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</si>
  <si>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</si>
  <si>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</si>
  <si>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</si>
  <si>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</si>
  <si>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</si>
  <si>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</si>
  <si>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</si>
  <si>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</si>
  <si>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</si>
  <si>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</si>
  <si>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</si>
  <si>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</si>
  <si>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</si>
  <si>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</si>
  <si>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</si>
  <si>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</si>
  <si>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</si>
  <si>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</si>
  <si>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</si>
  <si>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</si>
  <si>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</si>
  <si>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</si>
  <si>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</si>
  <si>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</si>
  <si>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</si>
  <si>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</si>
  <si>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</si>
  <si>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</si>
  <si>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</si>
  <si>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</si>
  <si>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</si>
  <si>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</si>
  <si>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</si>
  <si>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</si>
  <si>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</si>
  <si>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</si>
  <si>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</si>
  <si>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</si>
  <si>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</si>
  <si>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</si>
  <si>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</si>
  <si>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</si>
  <si>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</si>
  <si>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</si>
  <si>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</si>
  <si>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</si>
  <si>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</si>
  <si>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</si>
  <si>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</si>
  <si>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</si>
  <si>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</si>
  <si>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</si>
  <si>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</si>
  <si>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</si>
  <si>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</si>
  <si>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</si>
  <si>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</si>
  <si>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</si>
  <si>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</si>
  <si>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</si>
  <si>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</si>
  <si>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</si>
  <si>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</si>
  <si>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</si>
  <si>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</si>
  <si>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</si>
  <si>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</si>
  <si>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</si>
  <si>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</si>
  <si>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</si>
  <si>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</si>
  <si>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</si>
  <si>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</si>
  <si>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</si>
  <si>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</si>
  <si>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</si>
  <si>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</si>
  <si>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</si>
  <si>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</si>
  <si>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</si>
  <si>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</si>
  <si>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</si>
  <si>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</si>
  <si>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</si>
  <si>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</si>
  <si>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</si>
  <si>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</si>
  <si>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</si>
  <si>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</si>
  <si>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</si>
  <si>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</si>
  <si>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</si>
  <si>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</si>
  <si>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</si>
  <si>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</si>
  <si>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</si>
  <si>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</si>
  <si>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</si>
  <si>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</si>
  <si>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</si>
  <si>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</si>
  <si>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</si>
  <si>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</si>
  <si>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</si>
  <si>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</si>
  <si>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</si>
  <si>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</si>
  <si>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</si>
  <si>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</si>
  <si>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</si>
  <si>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</si>
  <si>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</si>
  <si>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</si>
  <si>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</si>
  <si>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</si>
  <si>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</si>
  <si>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</si>
  <si>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</si>
  <si>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</si>
  <si>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</si>
  <si>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</si>
  <si>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</si>
  <si>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</si>
  <si>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</si>
  <si>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</si>
  <si>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</si>
  <si>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</si>
  <si>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</si>
  <si>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</si>
  <si>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</si>
  <si>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</si>
  <si>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</si>
  <si>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</si>
  <si>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</si>
  <si>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</si>
  <si>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</si>
  <si>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</si>
  <si>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</si>
  <si>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</si>
  <si>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</si>
  <si>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</si>
  <si>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</si>
  <si>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</si>
  <si>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</si>
  <si>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</si>
  <si>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</si>
  <si>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</si>
  <si>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</si>
  <si>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</si>
  <si>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</si>
  <si>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</si>
  <si>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</si>
  <si>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</si>
  <si>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</si>
  <si>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</si>
  <si>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</si>
  <si>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</si>
  <si>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</si>
  <si>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</si>
  <si>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</si>
  <si>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</si>
  <si>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</si>
  <si>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</si>
  <si>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</si>
  <si>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</si>
  <si>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</si>
  <si>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</si>
  <si>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</si>
  <si>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</si>
  <si>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</si>
  <si>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</si>
  <si>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</si>
  <si>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</si>
  <si>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</si>
  <si>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</si>
  <si>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</si>
  <si>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</si>
  <si>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</si>
  <si>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</si>
  <si>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</si>
  <si>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</si>
  <si>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</si>
  <si>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</si>
  <si>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</si>
  <si>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</si>
  <si>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</si>
  <si>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</si>
  <si>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</si>
  <si>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</si>
  <si>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</si>
  <si>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</si>
  <si>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</si>
  <si>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</si>
  <si>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</si>
  <si>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</si>
  <si>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</si>
  <si>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</si>
  <si>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</si>
  <si>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</si>
  <si>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</si>
  <si>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</si>
  <si>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</si>
  <si>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</si>
  <si>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</si>
  <si>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</si>
  <si>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</si>
  <si>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</si>
  <si>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</si>
  <si>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</si>
  <si>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</si>
  <si>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</si>
  <si>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</si>
  <si>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</si>
  <si>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</si>
  <si>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</si>
  <si>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</si>
  <si>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</si>
  <si>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</si>
  <si>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</si>
  <si>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</si>
  <si>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</si>
  <si>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</si>
  <si>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</si>
  <si>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</si>
  <si>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</si>
  <si>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</si>
  <si>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</si>
  <si>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</si>
  <si>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</si>
  <si>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</si>
  <si>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</si>
  <si>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</si>
  <si>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</si>
  <si>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</si>
  <si>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</si>
  <si>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</si>
  <si>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</si>
  <si>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</si>
  <si>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</si>
  <si>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</si>
  <si>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</si>
  <si>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</si>
  <si>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</si>
  <si>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</si>
  <si>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</si>
  <si>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</si>
  <si>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</si>
  <si>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</si>
  <si>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</si>
  <si>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</si>
  <si>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</si>
  <si>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</si>
  <si>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</si>
  <si>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</si>
  <si>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</si>
  <si>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</si>
  <si>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</si>
  <si>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</si>
  <si>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</si>
  <si>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</si>
  <si>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</si>
  <si>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</si>
  <si>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</si>
  <si>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</si>
  <si>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</si>
  <si>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</si>
  <si>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</si>
  <si>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</si>
  <si>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</si>
  <si>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</si>
  <si>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</si>
  <si>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</si>
  <si>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</si>
  <si>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</si>
  <si>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</si>
  <si>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</si>
  <si>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</si>
  <si>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</si>
  <si>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</si>
  <si>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</si>
  <si>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</si>
  <si>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</si>
  <si>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</si>
  <si>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</si>
  <si>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</si>
  <si>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</si>
  <si>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</si>
  <si>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</si>
  <si>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</si>
  <si>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</si>
  <si>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</si>
  <si>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</si>
  <si>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</si>
  <si>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</si>
  <si>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</si>
  <si>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</si>
  <si>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</si>
  <si>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</si>
  <si>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</si>
  <si>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</si>
  <si>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</si>
  <si>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</si>
  <si>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</si>
  <si>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</si>
  <si>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</si>
  <si>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</si>
  <si>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</si>
  <si>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</si>
  <si>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</si>
  <si>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</si>
  <si>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</si>
  <si>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</si>
  <si>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</si>
  <si>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</si>
  <si>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</si>
  <si>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</si>
  <si>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</si>
  <si>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</si>
  <si>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</si>
  <si>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</si>
  <si>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</si>
  <si>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</si>
  <si>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</si>
  <si>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</si>
  <si>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</si>
  <si>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</si>
  <si>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</si>
  <si>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</si>
  <si>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</si>
  <si>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</si>
  <si>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</si>
  <si>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</si>
  <si>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</si>
  <si>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</si>
  <si>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</si>
  <si>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</si>
  <si>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</si>
  <si>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</si>
  <si>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</si>
  <si>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</si>
  <si>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</si>
  <si>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</si>
  <si>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</si>
  <si>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</si>
  <si>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</si>
  <si>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</si>
  <si>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</si>
  <si>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</si>
  <si>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</si>
  <si>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</si>
  <si>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</si>
  <si>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</si>
  <si>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</si>
  <si>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</si>
  <si>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</si>
  <si>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</si>
  <si>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</si>
  <si>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</si>
  <si>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</si>
  <si>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</si>
  <si>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</si>
  <si>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</si>
  <si>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</si>
  <si>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</si>
  <si>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</si>
  <si>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</si>
  <si>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</si>
  <si>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</si>
  <si>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</si>
  <si>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</si>
  <si>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</si>
  <si>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</si>
  <si>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</si>
  <si>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</si>
  <si>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</si>
  <si>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</si>
  <si>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</si>
  <si>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</si>
  <si>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</si>
  <si>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</si>
  <si>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</si>
  <si>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</si>
  <si>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</si>
  <si>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</si>
  <si>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</si>
  <si>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</si>
  <si>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</si>
  <si>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</si>
  <si>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</si>
  <si>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</si>
  <si>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</si>
  <si>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</si>
  <si>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</si>
  <si>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</si>
  <si>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</si>
  <si>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</si>
  <si>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</si>
  <si>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</si>
  <si>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</si>
  <si>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</si>
  <si>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</si>
  <si>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</si>
  <si>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</si>
  <si>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</si>
  <si>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</si>
  <si>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</si>
  <si>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</si>
  <si>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</si>
  <si>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</si>
  <si>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</si>
  <si>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</si>
  <si>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</si>
  <si>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</si>
  <si>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</si>
  <si>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</si>
  <si>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</si>
  <si>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</si>
  <si>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</si>
  <si>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</si>
  <si>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</si>
  <si>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</si>
  <si>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</si>
  <si>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</si>
  <si>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</si>
  <si>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</si>
  <si>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</si>
  <si>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</si>
  <si>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</si>
  <si>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</si>
  <si>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</si>
  <si>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</si>
  <si>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</si>
  <si>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</si>
  <si>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</si>
  <si>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</si>
  <si>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</si>
  <si>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</si>
  <si>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</si>
  <si>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</si>
  <si>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</si>
  <si>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</si>
  <si>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</si>
  <si>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</si>
  <si>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</si>
  <si>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</si>
  <si>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</si>
  <si>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</si>
  <si>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</si>
  <si>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</si>
  <si>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</si>
  <si>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</si>
  <si>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</si>
  <si>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</si>
  <si>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</si>
  <si>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</si>
  <si>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</si>
  <si>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</si>
  <si>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</si>
  <si>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</si>
  <si>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</si>
  <si>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</si>
  <si>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</si>
  <si>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</si>
  <si>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</si>
  <si>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</si>
  <si>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</si>
  <si>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</si>
  <si>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</si>
  <si>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</si>
  <si>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</si>
  <si>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</si>
  <si>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</si>
  <si>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</si>
  <si>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</si>
  <si>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</si>
  <si>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</si>
  <si>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</si>
  <si>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</si>
  <si>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</si>
  <si>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</si>
  <si>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</si>
  <si>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</si>
  <si>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</si>
  <si>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</si>
  <si>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</si>
  <si>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</si>
  <si>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</si>
  <si>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</si>
  <si>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</si>
  <si>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</si>
  <si>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</si>
  <si>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</si>
  <si>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</si>
  <si>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</si>
  <si>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</si>
  <si>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</si>
  <si>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</si>
  <si>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</si>
  <si>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</si>
  <si>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</si>
  <si>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</si>
  <si>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</si>
  <si>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</si>
  <si>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</si>
  <si>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</si>
  <si>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</si>
  <si>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</si>
  <si>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</si>
  <si>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</si>
  <si>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</si>
  <si>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</si>
  <si>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</si>
  <si>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</si>
  <si>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</si>
  <si>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</si>
  <si>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</si>
  <si>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</si>
  <si>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</si>
  <si>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</si>
  <si>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</si>
  <si>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</si>
  <si>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</si>
  <si>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</si>
  <si>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</si>
  <si>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</si>
  <si>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</si>
  <si>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</si>
  <si>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</si>
  <si>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</si>
  <si>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</si>
  <si>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</si>
  <si>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</si>
  <si>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</si>
  <si>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</si>
  <si>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</si>
  <si>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</si>
  <si>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</si>
  <si>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</si>
  <si>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</si>
  <si>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</si>
  <si>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</si>
  <si>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</si>
  <si>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</si>
  <si>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</si>
  <si>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</si>
  <si>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</si>
  <si>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</si>
  <si>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</si>
  <si>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</si>
  <si>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</si>
  <si>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</si>
  <si>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</si>
  <si>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</si>
  <si>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</si>
  <si>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</si>
  <si>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</si>
  <si>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</si>
  <si>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</si>
  <si>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</si>
  <si>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</si>
  <si>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</si>
  <si>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</si>
  <si>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</si>
  <si>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</si>
  <si>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</si>
  <si>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</si>
  <si>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</si>
  <si>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</si>
  <si>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</si>
  <si>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</si>
  <si>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</si>
  <si>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</si>
  <si>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</si>
  <si>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</si>
  <si>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</si>
  <si>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</si>
  <si>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</si>
  <si>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</si>
  <si>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</si>
  <si>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</si>
  <si>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</si>
  <si>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</si>
  <si>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</si>
  <si>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</si>
  <si>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</si>
  <si>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</si>
  <si>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</si>
  <si>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</si>
  <si>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</si>
  <si>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</si>
  <si>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</si>
  <si>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</si>
  <si>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</si>
  <si>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</si>
  <si>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</si>
  <si>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</si>
  <si>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</si>
  <si>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</si>
  <si>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</si>
  <si>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</si>
  <si>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</si>
  <si>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</si>
  <si>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</si>
  <si>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</si>
  <si>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</si>
  <si>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</si>
  <si>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</si>
  <si>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</si>
  <si>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</si>
  <si>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</si>
  <si>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</si>
  <si>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</si>
  <si>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</si>
  <si>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</si>
  <si>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</si>
  <si>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</si>
  <si>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</si>
  <si>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</si>
  <si>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</si>
  <si>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</si>
  <si>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</si>
  <si>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</si>
  <si>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</si>
  <si>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</si>
  <si>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</si>
  <si>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</si>
  <si>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</si>
  <si>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</si>
  <si>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</si>
  <si>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</si>
  <si>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</si>
  <si>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</si>
  <si>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</si>
  <si>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</si>
  <si>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</si>
  <si>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</si>
  <si>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</si>
  <si>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</si>
  <si>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</si>
  <si>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</si>
  <si>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</si>
  <si>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</si>
  <si>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</si>
  <si>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</si>
  <si>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</si>
  <si>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</si>
  <si>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</si>
  <si>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</si>
  <si>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</si>
  <si>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</si>
  <si>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</si>
  <si>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</si>
  <si>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</si>
  <si>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</si>
  <si>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</si>
  <si>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</si>
  <si>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</si>
  <si>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</si>
  <si>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</si>
  <si>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</si>
  <si>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</si>
  <si>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</si>
  <si>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</si>
  <si>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</si>
  <si>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</si>
  <si>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</si>
  <si>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</si>
  <si>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</si>
  <si>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</si>
  <si>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</si>
  <si>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</si>
  <si>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</si>
  <si>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</si>
  <si>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</si>
  <si>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</si>
  <si>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</si>
  <si>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</si>
  <si>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</si>
  <si>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</si>
  <si>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</si>
  <si>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</si>
  <si>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</si>
  <si>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</si>
  <si>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</si>
  <si>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</si>
  <si>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</si>
  <si>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</si>
  <si>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</si>
  <si>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</si>
  <si>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</si>
  <si>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</si>
  <si>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</si>
  <si>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</si>
  <si>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</si>
  <si>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</si>
  <si>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</si>
  <si>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</si>
  <si>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</si>
  <si>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</si>
  <si>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</si>
  <si>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</si>
  <si>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</si>
  <si>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</si>
  <si>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</si>
  <si>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</si>
  <si>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</si>
  <si>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</si>
  <si>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</si>
  <si>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</si>
  <si>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</si>
  <si>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</si>
  <si>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</si>
  <si>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</si>
  <si>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</si>
  <si>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</si>
  <si>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</si>
  <si>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</si>
  <si>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</si>
  <si>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</si>
  <si>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</si>
  <si>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</si>
  <si>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</si>
  <si>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</si>
  <si>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</si>
  <si>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</si>
  <si>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</si>
  <si>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</si>
  <si>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</si>
  <si>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</si>
  <si>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</si>
  <si>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</si>
  <si>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</si>
  <si>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</si>
  <si>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</si>
  <si>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</si>
  <si>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</si>
  <si>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</si>
  <si>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</si>
  <si>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</si>
  <si>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</si>
  <si>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</si>
  <si>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</si>
  <si>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</si>
  <si>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</si>
  <si>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</si>
  <si>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</si>
  <si>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</si>
  <si>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</si>
  <si>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</si>
  <si>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</si>
  <si>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</si>
  <si>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</si>
  <si>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</si>
  <si>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</si>
  <si>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</si>
  <si>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</si>
  <si>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</si>
  <si>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</si>
  <si>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</si>
  <si>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</si>
  <si>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</si>
  <si>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</si>
  <si>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</si>
  <si>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</si>
  <si>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</si>
  <si>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</si>
  <si>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</si>
  <si>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</si>
  <si>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</si>
  <si>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</si>
  <si>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</si>
  <si>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</si>
  <si>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</si>
  <si>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</si>
  <si>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</si>
  <si>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</si>
  <si>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</si>
  <si>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</si>
  <si>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</si>
  <si>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</si>
  <si>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</si>
  <si>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</si>
  <si>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</si>
  <si>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</si>
  <si>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</si>
  <si>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</si>
  <si>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</si>
  <si>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</si>
  <si>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</si>
  <si>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</si>
  <si>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</si>
  <si>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</si>
  <si>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</si>
  <si>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</si>
  <si>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</si>
  <si>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</si>
  <si>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</si>
  <si>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</si>
  <si>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</si>
  <si>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</si>
  <si>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</si>
  <si>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</si>
  <si>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</si>
  <si>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</si>
  <si>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</si>
  <si>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</si>
  <si>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</si>
  <si>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</si>
  <si>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</si>
  <si>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</si>
  <si>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</si>
  <si>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</si>
  <si>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</si>
  <si>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</si>
  <si>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</si>
  <si>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</si>
  <si>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</si>
  <si>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</si>
  <si>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</si>
  <si>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</si>
  <si>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</si>
  <si>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</si>
  <si>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</si>
  <si>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</si>
  <si>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</si>
  <si>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</si>
  <si>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</si>
  <si>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</si>
  <si>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</si>
  <si>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</si>
  <si>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</si>
  <si>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</si>
  <si>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</si>
  <si>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</si>
  <si>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</si>
  <si>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</si>
  <si>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</si>
  <si>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</si>
  <si>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</si>
  <si>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</si>
  <si>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</si>
  <si>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</si>
  <si>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</si>
  <si>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</si>
  <si>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</si>
  <si>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</si>
  <si>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</si>
  <si>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</si>
  <si>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</si>
  <si>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</si>
  <si>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</si>
  <si>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</si>
  <si>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</si>
  <si>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</si>
  <si>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</si>
  <si>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</si>
  <si>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</si>
  <si>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</si>
  <si>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</si>
  <si>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</si>
  <si>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</si>
  <si>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</si>
  <si>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</si>
  <si>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</si>
  <si>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</si>
  <si>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</si>
  <si>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</si>
  <si>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</si>
  <si>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</si>
  <si>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</si>
  <si>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</si>
  <si>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</si>
  <si>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</si>
  <si>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</si>
  <si>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</si>
  <si>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</si>
  <si>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</si>
  <si>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</si>
  <si>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</si>
  <si>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</si>
  <si>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</si>
  <si>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</si>
  <si>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</si>
  <si>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</si>
  <si>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</si>
  <si>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</si>
  <si>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</si>
  <si>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</si>
  <si>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</si>
  <si>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</si>
  <si>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</si>
  <si>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</si>
  <si>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</si>
  <si>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</si>
  <si>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</si>
  <si>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</si>
  <si>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</si>
  <si>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</si>
  <si>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</si>
  <si>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</si>
  <si>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</si>
  <si>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</si>
  <si>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</si>
  <si>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</si>
  <si>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</si>
  <si>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</si>
  <si>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</si>
  <si>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</si>
  <si>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</si>
  <si>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</si>
  <si>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</si>
  <si>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</si>
  <si>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</si>
  <si>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</si>
  <si>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</si>
  <si>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</si>
  <si>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</si>
  <si>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</si>
  <si>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</si>
  <si>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</si>
  <si>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</si>
  <si>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</si>
  <si>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</si>
  <si>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</si>
  <si>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</si>
  <si>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</si>
  <si>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</si>
  <si>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</si>
  <si>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</si>
  <si>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</si>
  <si>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</si>
  <si>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</si>
  <si>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</si>
  <si>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</si>
  <si>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</si>
  <si>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</si>
  <si>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</si>
  <si>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</si>
  <si>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</si>
  <si>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</si>
  <si>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</si>
  <si>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</si>
  <si>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</si>
  <si>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</si>
  <si>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</si>
  <si>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</si>
  <si>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</si>
  <si>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</si>
  <si>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</si>
  <si>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</si>
  <si>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</si>
  <si>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</si>
  <si>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</si>
  <si>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</si>
  <si>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</si>
  <si>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</si>
  <si>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</si>
  <si>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</si>
  <si>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</si>
  <si>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</si>
  <si>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</si>
  <si>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</si>
  <si>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</si>
  <si>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</si>
  <si>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</si>
  <si>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</si>
  <si>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</si>
  <si>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</si>
  <si>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</si>
  <si>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</si>
  <si>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</si>
  <si>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</si>
  <si>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</si>
  <si>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</si>
  <si>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</si>
  <si>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</si>
  <si>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</si>
  <si>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</si>
  <si>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</si>
  <si>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</si>
  <si>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</si>
  <si>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</si>
  <si>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</si>
  <si>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</si>
  <si>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</si>
  <si>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</si>
  <si>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</si>
  <si>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</si>
  <si>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</si>
  <si>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</si>
  <si>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</si>
  <si>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</si>
  <si>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</si>
  <si>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</si>
  <si>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</si>
  <si>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</si>
  <si>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</si>
  <si>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</si>
  <si>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</si>
  <si>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</si>
  <si>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</si>
  <si>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</si>
  <si>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</si>
  <si>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</si>
  <si>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</si>
  <si>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</si>
  <si>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</si>
  <si>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</si>
  <si>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</si>
  <si>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</si>
  <si>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</si>
  <si>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</si>
  <si>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</si>
  <si>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</si>
  <si>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</si>
  <si>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</si>
  <si>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</si>
  <si>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</si>
  <si>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</si>
  <si>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</si>
  <si>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</si>
  <si>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</si>
  <si>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</si>
  <si>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</si>
  <si>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</si>
  <si>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</si>
  <si>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</si>
  <si>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</si>
  <si>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</si>
  <si>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</si>
  <si>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</si>
  <si>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</si>
  <si>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</si>
  <si>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</si>
  <si>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</si>
  <si>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</si>
  <si>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</si>
  <si>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</si>
  <si>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</si>
  <si>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</si>
  <si>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</si>
  <si>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</si>
  <si>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</si>
  <si>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</si>
  <si>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</si>
  <si>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</si>
  <si>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</si>
  <si>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</si>
  <si>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</si>
  <si>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</si>
  <si>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</si>
  <si>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</si>
  <si>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</si>
  <si>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</si>
  <si>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</si>
  <si>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</si>
  <si>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</si>
  <si>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</si>
  <si>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</si>
  <si>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</si>
  <si>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</si>
  <si>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</si>
  <si>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</si>
  <si>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</si>
  <si>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</si>
  <si>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</si>
  <si>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</si>
  <si>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</si>
  <si>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</si>
  <si>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</si>
  <si>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</si>
  <si>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</si>
  <si>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</si>
  <si>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</si>
  <si>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</si>
  <si>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</si>
  <si>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</si>
  <si>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</si>
  <si>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</si>
  <si>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</si>
  <si>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</si>
  <si>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</si>
  <si>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</si>
  <si>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</si>
  <si>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</si>
  <si>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</si>
  <si>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</si>
  <si>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</si>
  <si>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</si>
  <si>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</si>
  <si>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</si>
  <si>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</si>
  <si>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</si>
  <si>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</si>
  <si>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</si>
  <si>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</si>
  <si>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</si>
  <si>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</si>
  <si>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</si>
  <si>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</si>
  <si>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</si>
  <si>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</si>
  <si>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</si>
  <si>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</si>
  <si>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</si>
  <si>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</si>
  <si>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</si>
  <si>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</si>
  <si>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</si>
  <si>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</si>
  <si>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</si>
  <si>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</si>
  <si>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</si>
  <si>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</si>
  <si>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</si>
  <si>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</si>
  <si>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</si>
  <si>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</si>
  <si>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</si>
  <si>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</si>
  <si>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</si>
  <si>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</si>
  <si>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</si>
  <si>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</si>
  <si>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</si>
  <si>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</si>
  <si>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</si>
  <si>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</si>
  <si>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</si>
  <si>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</si>
  <si>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</si>
  <si>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</si>
  <si>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</si>
  <si>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</si>
  <si>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</si>
  <si>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</si>
  <si>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</si>
  <si>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</si>
  <si>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</si>
  <si>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</si>
  <si>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</si>
  <si>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</si>
  <si>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</si>
  <si>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</si>
  <si>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</si>
  <si>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</si>
  <si>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</si>
  <si>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</si>
  <si>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</si>
  <si>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</si>
  <si>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</si>
  <si>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</si>
  <si>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</si>
  <si>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</si>
  <si>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</si>
  <si>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</si>
  <si>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</si>
  <si>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</si>
  <si>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</si>
  <si>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</si>
  <si>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</si>
  <si>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</si>
  <si>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</si>
  <si>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</si>
  <si>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</si>
  <si>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</si>
  <si>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</si>
  <si>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</si>
  <si>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</si>
  <si>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</si>
  <si>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</si>
  <si>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</si>
  <si>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</si>
  <si>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</si>
  <si>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</si>
  <si>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</si>
  <si>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</si>
  <si>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</si>
  <si>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</si>
  <si>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</si>
  <si>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</si>
  <si>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</si>
  <si>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</si>
  <si>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</si>
  <si>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</si>
  <si>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</si>
  <si>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</si>
  <si>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</si>
  <si>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</si>
  <si>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</si>
  <si>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</si>
  <si>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</si>
  <si>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</si>
  <si>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</si>
  <si>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</si>
  <si>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</si>
  <si>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</si>
  <si>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</si>
  <si>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</si>
  <si>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</si>
  <si>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</si>
  <si>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</si>
  <si>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</si>
  <si>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</si>
  <si>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</si>
  <si>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</si>
  <si>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</si>
  <si>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</si>
  <si>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</si>
  <si>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</si>
  <si>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</si>
  <si>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</si>
  <si>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</si>
  <si>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</si>
  <si>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</si>
  <si>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</si>
  <si>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</si>
  <si>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</si>
  <si>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</si>
  <si>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</si>
  <si>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</si>
  <si>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</si>
  <si>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</si>
  <si>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</si>
  <si>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</si>
  <si>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</si>
  <si>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</si>
  <si>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</si>
  <si>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</si>
  <si>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</si>
  <si>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</si>
  <si>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</si>
  <si>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</si>
  <si>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</si>
  <si>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</si>
  <si>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</si>
  <si>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</si>
  <si>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</si>
  <si>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</si>
  <si>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</si>
  <si>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</si>
  <si>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</si>
  <si>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</si>
  <si>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</si>
  <si>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</si>
  <si>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</si>
  <si>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</si>
  <si>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</si>
  <si>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</si>
  <si>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</si>
  <si>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</si>
  <si>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</si>
  <si>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</si>
  <si>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</si>
  <si>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</si>
  <si>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</si>
  <si>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</si>
  <si>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</si>
  <si>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</si>
  <si>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</si>
  <si>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</si>
  <si>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</si>
  <si>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</si>
  <si>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</si>
  <si>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</si>
  <si>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</si>
  <si>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</si>
  <si>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</si>
  <si>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</si>
  <si>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</si>
  <si>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</si>
  <si>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</si>
  <si>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</si>
  <si>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</si>
  <si>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</si>
  <si>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</si>
  <si>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</si>
  <si>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</si>
  <si>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</si>
  <si>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</si>
  <si>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</si>
  <si>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</si>
  <si>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</si>
  <si>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</si>
  <si>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</si>
  <si>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</si>
  <si>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</si>
  <si>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</si>
  <si>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</si>
  <si>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</si>
  <si>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</si>
  <si>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</si>
  <si>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</si>
  <si>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</si>
  <si>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</si>
  <si>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</si>
  <si>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</si>
  <si>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</si>
  <si>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</si>
  <si>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</si>
  <si>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</si>
  <si>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</si>
  <si>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</si>
  <si>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</si>
  <si>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</si>
  <si>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</si>
  <si>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</si>
  <si>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</si>
  <si>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</si>
  <si>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</si>
  <si>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</si>
  <si>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</si>
  <si>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</si>
  <si>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</si>
  <si>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</si>
  <si>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</si>
  <si>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</si>
  <si>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</si>
  <si>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</si>
  <si>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</si>
  <si>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</si>
  <si>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</si>
  <si>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</si>
  <si>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</si>
  <si>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</si>
  <si>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</si>
  <si>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</si>
  <si>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</si>
  <si>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</si>
  <si>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</si>
  <si>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</si>
  <si>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</si>
  <si>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</si>
  <si>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</si>
  <si>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</si>
  <si>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</si>
  <si>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</si>
  <si>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</si>
  <si>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</si>
  <si>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</si>
  <si>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</si>
  <si>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</si>
  <si>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</si>
  <si>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</si>
  <si>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</si>
  <si>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</si>
  <si>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</si>
  <si>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</si>
  <si>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</si>
  <si>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</si>
  <si>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</si>
  <si>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</si>
  <si>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</si>
  <si>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</si>
  <si>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</si>
  <si>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</si>
  <si>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</si>
  <si>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</si>
  <si>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</si>
  <si>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</si>
  <si>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</si>
  <si>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</si>
  <si>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</si>
  <si>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</si>
  <si>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</si>
  <si>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</si>
  <si>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</si>
  <si>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</si>
  <si>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</si>
  <si>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</si>
  <si>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</si>
  <si>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</si>
  <si>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</si>
  <si>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</si>
  <si>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</si>
  <si>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</si>
  <si>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</si>
  <si>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</si>
  <si>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</si>
  <si>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</si>
  <si>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</si>
  <si>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</si>
  <si>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</si>
  <si>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</si>
  <si>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</si>
  <si>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</si>
  <si>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</si>
  <si>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</si>
  <si>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</si>
  <si>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</si>
  <si>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</si>
  <si>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</si>
  <si>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</si>
  <si>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</si>
  <si>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</si>
  <si>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</si>
  <si>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</si>
  <si>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</si>
  <si>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</si>
  <si>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</si>
  <si>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</si>
  <si>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</si>
  <si>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</si>
  <si>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</si>
  <si>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</si>
  <si>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</si>
  <si>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</si>
  <si>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</si>
  <si>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</si>
  <si>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</si>
  <si>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</si>
  <si>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</si>
  <si>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</si>
  <si>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</si>
  <si>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</si>
  <si>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</si>
  <si>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</si>
  <si>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</si>
  <si>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</si>
  <si>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</si>
  <si>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</si>
  <si>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</si>
  <si>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</si>
  <si>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</si>
  <si>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</si>
  <si>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</si>
  <si>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</si>
  <si>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</si>
  <si>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</si>
  <si>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</si>
  <si>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</si>
  <si>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</si>
  <si>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</si>
  <si>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</si>
  <si>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</si>
  <si>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</si>
  <si>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</si>
  <si>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</si>
  <si>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</si>
  <si>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</si>
  <si>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</si>
  <si>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</si>
  <si>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</si>
  <si>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</si>
  <si>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</si>
  <si>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</si>
  <si>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</si>
  <si>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</si>
  <si>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</si>
  <si>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</si>
  <si>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</si>
  <si>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</si>
  <si>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</si>
  <si>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</si>
  <si>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</si>
  <si>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</si>
  <si>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</si>
  <si>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</si>
  <si>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</si>
  <si>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</si>
  <si>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</si>
  <si>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</si>
  <si>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</si>
  <si>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</si>
  <si>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</si>
  <si>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</si>
  <si>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</si>
  <si>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</si>
  <si>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</si>
  <si>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</si>
  <si>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</si>
  <si>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</si>
  <si>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</si>
  <si>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</si>
  <si>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</si>
  <si>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</si>
  <si>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</si>
  <si>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</si>
  <si>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</si>
  <si>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</si>
  <si>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</si>
  <si>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</si>
  <si>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</si>
  <si>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</si>
  <si>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</si>
  <si>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</si>
  <si>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</si>
  <si>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</si>
  <si>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</si>
  <si>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</si>
  <si>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</si>
  <si>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</si>
  <si>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</si>
  <si>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</si>
  <si>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</si>
  <si>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</si>
  <si>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</si>
  <si>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</si>
  <si>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</si>
  <si>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</si>
  <si>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</si>
  <si>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</si>
  <si>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</si>
  <si>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</si>
  <si>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</si>
  <si>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</si>
  <si>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</si>
  <si>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</si>
  <si>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</si>
  <si>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</si>
  <si>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</si>
  <si>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</si>
  <si>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</si>
  <si>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</si>
  <si>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</si>
  <si>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</si>
  <si>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</si>
  <si>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</si>
  <si>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</si>
  <si>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</si>
  <si>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</si>
  <si>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</si>
  <si>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</si>
  <si>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</si>
  <si>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</si>
  <si>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</si>
  <si>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</si>
  <si>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</si>
  <si>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</si>
  <si>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</si>
  <si>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</si>
  <si>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</si>
  <si>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</si>
  <si>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</si>
  <si>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</si>
  <si>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</si>
  <si>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</si>
  <si>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</si>
  <si>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</si>
  <si>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</si>
  <si>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</si>
  <si>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</si>
  <si>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</si>
  <si>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</si>
  <si>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</si>
  <si>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</si>
  <si>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</si>
  <si>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</si>
  <si>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</si>
  <si>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</si>
  <si>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</si>
  <si>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</si>
  <si>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</si>
  <si>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</si>
  <si>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</si>
  <si>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</si>
  <si>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</si>
  <si>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</si>
  <si>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</si>
  <si>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</si>
  <si>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</si>
  <si>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</si>
  <si>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</si>
  <si>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</si>
  <si>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</si>
  <si>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</si>
  <si>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</si>
  <si>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</si>
  <si>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</si>
  <si>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</si>
  <si>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</si>
  <si>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</si>
  <si>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</si>
  <si>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</si>
  <si>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</si>
  <si>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</si>
  <si>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</si>
  <si>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</si>
  <si>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</si>
  <si>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</si>
  <si>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</si>
  <si>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</si>
  <si>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</si>
  <si>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</si>
  <si>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</si>
  <si>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</si>
  <si>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</si>
  <si>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</si>
  <si>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</si>
  <si>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</si>
  <si>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</si>
  <si>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</si>
  <si>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</si>
  <si>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</si>
  <si>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</si>
  <si>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</si>
  <si>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</si>
  <si>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</si>
  <si>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</si>
  <si>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</si>
  <si>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</si>
  <si>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</si>
  <si>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</si>
  <si>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</si>
  <si>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</si>
  <si>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</si>
  <si>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</si>
  <si>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</si>
  <si>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</si>
  <si>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</si>
  <si>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</si>
  <si>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</si>
  <si>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</si>
  <si>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</si>
  <si>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</si>
  <si>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</si>
  <si>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</si>
  <si>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</si>
  <si>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</si>
  <si>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</si>
  <si>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</si>
  <si>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</si>
  <si>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</si>
  <si>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</si>
  <si>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</si>
  <si>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</si>
  <si>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</si>
  <si>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</si>
  <si>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</si>
  <si>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</si>
  <si>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</si>
  <si>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</si>
  <si>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</si>
  <si>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</si>
  <si>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</si>
  <si>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</si>
  <si>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</si>
  <si>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</si>
  <si>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</si>
  <si>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</si>
  <si>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</si>
  <si>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</si>
  <si>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</si>
  <si>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</si>
  <si>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</si>
  <si>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</si>
  <si>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</si>
  <si>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</si>
  <si>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</si>
  <si>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</si>
  <si>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</si>
  <si>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</si>
  <si>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</si>
  <si>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</si>
  <si>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</si>
  <si>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</si>
  <si>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</si>
  <si>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</si>
  <si>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</si>
  <si>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</si>
  <si>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</si>
  <si>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</si>
  <si>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</si>
  <si>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</si>
  <si>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</si>
  <si>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</si>
  <si>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</si>
  <si>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</si>
  <si>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</si>
  <si>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</si>
  <si>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</si>
  <si>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</si>
  <si>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</si>
  <si>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</si>
  <si>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</si>
  <si>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</si>
  <si>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</si>
  <si>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</si>
  <si>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</si>
  <si>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</si>
  <si>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</si>
  <si>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</si>
  <si>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</si>
  <si>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</si>
  <si>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</si>
  <si>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</si>
  <si>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</si>
  <si>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</si>
  <si>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</si>
  <si>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</si>
  <si>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</si>
  <si>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</si>
  <si>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</si>
  <si>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</si>
  <si>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</si>
  <si>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</si>
  <si>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</si>
  <si>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</si>
  <si>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</si>
  <si>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</si>
  <si>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</si>
  <si>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</si>
  <si>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</si>
  <si>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</si>
  <si>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</si>
  <si>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</si>
  <si>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</si>
  <si>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</si>
  <si>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</si>
  <si>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</si>
  <si>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</si>
  <si>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</si>
  <si>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</si>
  <si>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</si>
  <si>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</si>
  <si>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</si>
  <si>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</si>
  <si>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</si>
  <si>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</si>
  <si>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</si>
  <si>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</si>
  <si>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</si>
  <si>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</si>
  <si>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</si>
  <si>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</si>
  <si>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</si>
  <si>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</si>
  <si>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</si>
  <si>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</si>
  <si>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</si>
  <si>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</si>
  <si>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</si>
  <si>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</si>
  <si>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</si>
  <si>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</si>
  <si>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</si>
  <si>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</si>
  <si>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</si>
  <si>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</si>
  <si>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</si>
  <si>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</si>
  <si>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</si>
  <si>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</si>
  <si>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</si>
  <si>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</si>
  <si>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</si>
  <si>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</si>
  <si>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</si>
  <si>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</si>
  <si>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</si>
  <si>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</si>
  <si>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</si>
  <si>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</si>
  <si>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</si>
  <si>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</si>
  <si>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</si>
  <si>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</si>
  <si>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</si>
  <si>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</si>
  <si>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</si>
  <si>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</si>
  <si>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</si>
  <si>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</si>
  <si>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</si>
  <si>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</si>
  <si>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</si>
  <si>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</si>
  <si>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</si>
  <si>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</si>
  <si>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</si>
  <si>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</si>
  <si>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</si>
  <si>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</si>
  <si>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</si>
  <si>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</si>
  <si>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</si>
  <si>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</si>
  <si>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</si>
  <si>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</si>
  <si>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</si>
  <si>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</si>
  <si>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</si>
  <si>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</si>
  <si>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</si>
  <si>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</si>
  <si>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</si>
  <si>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</si>
  <si>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</si>
  <si>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</si>
  <si>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</si>
  <si>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</si>
  <si>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</si>
  <si>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</si>
  <si>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</si>
  <si>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</si>
  <si>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</si>
  <si>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</si>
  <si>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</si>
  <si>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</si>
  <si>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</si>
  <si>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</si>
  <si>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</si>
  <si>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</si>
  <si>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</si>
  <si>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</si>
  <si>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</si>
  <si>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</si>
  <si>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</si>
  <si>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</si>
  <si>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</si>
  <si>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</si>
  <si>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</si>
  <si>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</si>
  <si>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</si>
  <si>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</si>
  <si>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</si>
  <si>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</si>
  <si>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</si>
  <si>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</si>
  <si>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</si>
  <si>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</si>
  <si>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</si>
  <si>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</si>
  <si>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</si>
  <si>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</si>
  <si>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</si>
  <si>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</si>
  <si>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</si>
  <si>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</si>
  <si>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</si>
  <si>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</si>
  <si>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</si>
  <si>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</si>
  <si>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</si>
  <si>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</si>
  <si>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</si>
  <si>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</si>
  <si>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</si>
  <si>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</si>
  <si>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</si>
  <si>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</si>
  <si>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</si>
  <si>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</si>
  <si>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</si>
  <si>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</si>
  <si>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</si>
  <si>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</si>
  <si>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</si>
  <si>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</si>
  <si>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</si>
  <si>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</si>
  <si>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</si>
  <si>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</si>
  <si>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</si>
  <si>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</si>
  <si>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</si>
  <si>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</si>
  <si>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</si>
  <si>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</si>
  <si>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</si>
  <si>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</si>
  <si>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</si>
  <si>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</si>
  <si>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</si>
  <si>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</si>
  <si>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</si>
  <si>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</si>
  <si>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</si>
  <si>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</si>
  <si>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</si>
  <si>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</si>
  <si>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</si>
  <si>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</si>
  <si>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</si>
  <si>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</si>
  <si>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</si>
  <si>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</si>
  <si>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</si>
  <si>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</si>
  <si>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</si>
  <si>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</si>
  <si>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</si>
  <si>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</si>
  <si>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</si>
  <si>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</si>
  <si>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</si>
  <si>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</si>
  <si>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</si>
  <si>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</si>
  <si>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</si>
  <si>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</si>
  <si>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</si>
  <si>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</si>
  <si>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</si>
  <si>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</si>
  <si>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</si>
  <si>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</si>
  <si>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</si>
  <si>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</si>
  <si>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</si>
  <si>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</si>
  <si>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</si>
  <si>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</si>
  <si>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</si>
  <si>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</si>
  <si>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</si>
  <si>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</si>
  <si>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</si>
  <si>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</si>
  <si>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</si>
  <si>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</si>
  <si>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</si>
  <si>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</si>
  <si>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</si>
  <si>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</si>
  <si>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</si>
  <si>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</si>
  <si>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</si>
  <si>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</si>
  <si>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</si>
  <si>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</si>
  <si>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</si>
  <si>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</si>
  <si>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</si>
  <si>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</si>
  <si>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</si>
  <si>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</si>
  <si>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</si>
  <si>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</si>
  <si>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</si>
  <si>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</si>
  <si>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</si>
  <si>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</si>
  <si>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</si>
  <si>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</si>
  <si>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</si>
  <si>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</si>
  <si>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</si>
  <si>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</si>
  <si>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</si>
  <si>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</si>
  <si>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</si>
  <si>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</si>
  <si>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</si>
  <si>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</si>
  <si>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</si>
  <si>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</si>
  <si>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</si>
  <si>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</si>
  <si>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</si>
  <si>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</si>
  <si>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</si>
  <si>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</si>
  <si>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</si>
  <si>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</si>
  <si>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</si>
  <si>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</si>
  <si>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</si>
  <si>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</si>
  <si>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</si>
  <si>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</si>
  <si>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</si>
  <si>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</si>
  <si>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</si>
  <si>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</si>
  <si>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</si>
  <si>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</si>
  <si>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</si>
  <si>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</si>
  <si>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</si>
  <si>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</si>
  <si>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</si>
  <si>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</si>
  <si>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</si>
  <si>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</si>
  <si>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</si>
  <si>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</si>
  <si>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</si>
  <si>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</si>
  <si>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</si>
  <si>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</si>
  <si>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</si>
  <si>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</si>
  <si>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</si>
  <si>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</si>
  <si>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</si>
  <si>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</si>
  <si>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</si>
  <si>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</si>
  <si>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</si>
  <si>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</si>
  <si>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</si>
  <si>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</si>
  <si>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</si>
  <si>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</si>
  <si>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</si>
  <si>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</si>
  <si>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</si>
  <si>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</si>
  <si>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</si>
  <si>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</si>
  <si>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</si>
  <si>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</si>
  <si>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</si>
  <si>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</si>
  <si>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</si>
  <si>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</si>
  <si>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</si>
  <si>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</si>
  <si>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</si>
  <si>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</si>
  <si>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</si>
  <si>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</si>
  <si>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</si>
  <si>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</si>
  <si>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</si>
  <si>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</si>
  <si>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</si>
  <si>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</si>
  <si>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</si>
  <si>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</si>
  <si>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</si>
  <si>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</si>
  <si>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</si>
  <si>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</si>
  <si>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</si>
  <si>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</si>
  <si>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</si>
  <si>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</si>
  <si>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</si>
  <si>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</si>
  <si>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</si>
  <si>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</si>
  <si>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</si>
  <si>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</si>
  <si>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</si>
  <si>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</si>
  <si>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</si>
  <si>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</si>
  <si>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</si>
  <si>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</si>
  <si>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</si>
  <si>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</si>
  <si>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</si>
  <si>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</si>
  <si>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</si>
  <si>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</si>
  <si>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</si>
  <si>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</si>
  <si>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</si>
  <si>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</si>
  <si>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</si>
  <si>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</si>
  <si>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</si>
  <si>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</si>
  <si>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</si>
  <si>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</si>
  <si>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</si>
  <si>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</si>
  <si>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</si>
  <si>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</si>
  <si>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</si>
  <si>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</si>
  <si>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</si>
  <si>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</si>
  <si>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</si>
  <si>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</si>
  <si>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</si>
  <si>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</si>
  <si>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</si>
  <si>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</si>
  <si>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</si>
  <si>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</si>
  <si>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</si>
  <si>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</si>
  <si>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</si>
  <si>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</si>
  <si>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</si>
  <si>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</si>
  <si>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</si>
  <si>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</si>
  <si>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</si>
  <si>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</si>
  <si>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</si>
  <si>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</si>
  <si>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</si>
  <si>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</si>
  <si>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</si>
  <si>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</si>
  <si>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</si>
  <si>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</si>
  <si>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</si>
  <si>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</si>
  <si>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</si>
  <si>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</si>
  <si>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</si>
  <si>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</si>
  <si>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</si>
  <si>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</si>
  <si>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</si>
  <si>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</si>
  <si>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</si>
  <si>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</si>
  <si>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</si>
  <si>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</si>
  <si>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</si>
  <si>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</si>
  <si>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</si>
  <si>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</si>
  <si>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</si>
  <si>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</si>
  <si>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</si>
  <si>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</si>
  <si>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</si>
  <si>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</si>
  <si>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</si>
  <si>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</si>
  <si>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</si>
  <si>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</si>
  <si>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</si>
  <si>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</si>
  <si>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</si>
  <si>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</si>
  <si>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</si>
  <si>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</si>
  <si>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</si>
  <si>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</si>
  <si>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</si>
  <si>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</si>
  <si>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</si>
  <si>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</si>
  <si>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</si>
  <si>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</si>
  <si>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</si>
  <si>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</si>
  <si>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</si>
  <si>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</si>
  <si>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</si>
  <si>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</si>
  <si>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</si>
  <si>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</si>
  <si>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</si>
  <si>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</si>
  <si>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</si>
  <si>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</si>
  <si>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</si>
  <si>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</si>
  <si>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</si>
  <si>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</si>
  <si>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</si>
  <si>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</si>
  <si>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</si>
  <si>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</si>
  <si>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</si>
  <si>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</si>
  <si>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</si>
  <si>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</si>
  <si>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</si>
  <si>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</si>
  <si>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</si>
  <si>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</si>
  <si>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</si>
  <si>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</si>
  <si>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</si>
  <si>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</si>
  <si>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</si>
  <si>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</si>
  <si>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</si>
  <si>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</si>
  <si>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</si>
  <si>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</si>
  <si>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</si>
  <si>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</si>
  <si>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</si>
  <si>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</si>
  <si>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</si>
  <si>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</si>
  <si>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</si>
  <si>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</si>
  <si>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</si>
  <si>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</si>
  <si>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</si>
  <si>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</si>
  <si>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</si>
  <si>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</si>
  <si>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</si>
  <si>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</si>
  <si>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</si>
  <si>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</si>
  <si>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</si>
  <si>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</si>
  <si>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</si>
  <si>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</si>
  <si>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</si>
  <si>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</si>
  <si>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</si>
  <si>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</si>
  <si>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</si>
  <si>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</si>
  <si>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</si>
  <si>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</si>
  <si>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</si>
  <si>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</si>
  <si>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</si>
  <si>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</si>
  <si>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</si>
  <si>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</si>
  <si>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</si>
  <si>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</si>
  <si>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</si>
  <si>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</si>
  <si>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</si>
  <si>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</si>
  <si>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</si>
  <si>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</si>
  <si>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</si>
  <si>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</si>
  <si>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</si>
  <si>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</si>
  <si>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</si>
  <si>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</si>
  <si>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</si>
  <si>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</si>
  <si>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</si>
  <si>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</si>
  <si>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</si>
  <si>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</si>
  <si>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</si>
  <si>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</si>
  <si>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</si>
  <si>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</si>
  <si>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</si>
  <si>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</si>
  <si>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</si>
  <si>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</si>
  <si>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</si>
  <si>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</si>
  <si>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</si>
  <si>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</si>
  <si>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</si>
  <si>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</si>
  <si>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</si>
  <si>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</si>
  <si>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</si>
  <si>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</si>
  <si>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</si>
  <si>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</si>
  <si>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</si>
  <si>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</si>
  <si>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</si>
  <si>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</si>
  <si>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</si>
  <si>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</si>
  <si>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</si>
  <si>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</si>
  <si>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</si>
  <si>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</si>
  <si>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</si>
  <si>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</si>
  <si>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</si>
  <si>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</si>
  <si>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</si>
  <si>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</si>
  <si>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</si>
  <si>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</si>
  <si>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</si>
  <si>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</si>
  <si>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</si>
  <si>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</si>
  <si>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</si>
  <si>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</si>
  <si>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</si>
  <si>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</si>
  <si>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</si>
  <si>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</si>
  <si>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</si>
  <si>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</si>
  <si>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</si>
  <si>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</si>
  <si>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</si>
  <si>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</si>
  <si>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</si>
  <si>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</si>
  <si>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</si>
  <si>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</si>
  <si>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</si>
  <si>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</si>
  <si>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</si>
  <si>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</si>
  <si>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</si>
  <si>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</si>
  <si>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</si>
  <si>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</si>
  <si>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</si>
  <si>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</si>
  <si>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</si>
  <si>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</si>
  <si>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</si>
  <si>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</si>
  <si>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</si>
  <si>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</si>
  <si>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</si>
  <si>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</si>
  <si>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</si>
  <si>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</si>
  <si>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</si>
  <si>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</si>
  <si>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</si>
  <si>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</si>
  <si>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</si>
  <si>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</si>
  <si>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</si>
  <si>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</si>
  <si>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</si>
  <si>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</si>
  <si>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</si>
  <si>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</si>
  <si>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</si>
  <si>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</si>
  <si>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</si>
  <si>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</si>
  <si>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</si>
  <si>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</si>
  <si>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</si>
  <si>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</si>
  <si>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</si>
  <si>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</si>
  <si>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</si>
  <si>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</si>
  <si>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</si>
  <si>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</si>
  <si>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</si>
  <si>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</si>
  <si>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</si>
  <si>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</si>
  <si>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</si>
  <si>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</si>
  <si>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</si>
  <si>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</si>
  <si>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</si>
  <si>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</si>
  <si>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</si>
  <si>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</si>
  <si>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</si>
  <si>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</si>
  <si>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</si>
  <si>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</si>
  <si>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</si>
  <si>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</si>
  <si>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</si>
  <si>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</si>
  <si>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</si>
  <si>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</si>
  <si>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</si>
  <si>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</si>
  <si>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</si>
  <si>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</si>
  <si>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</si>
  <si>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</si>
  <si>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</si>
  <si>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</si>
  <si>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</si>
  <si>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</si>
  <si>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</si>
  <si>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</si>
  <si>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</si>
  <si>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</si>
  <si>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</si>
  <si>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</si>
  <si>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</si>
  <si>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</si>
  <si>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</si>
  <si>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</si>
  <si>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</si>
  <si>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</si>
  <si>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</si>
  <si>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</si>
  <si>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</si>
  <si>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</si>
  <si>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</si>
  <si>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</si>
  <si>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</si>
  <si>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</si>
  <si>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</si>
  <si>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</si>
  <si>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</si>
  <si>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</si>
  <si>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</si>
  <si>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</si>
  <si>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</si>
  <si>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</si>
  <si>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</si>
  <si>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</si>
  <si>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</si>
  <si>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</si>
  <si>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</si>
  <si>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</si>
  <si>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</si>
  <si>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</si>
  <si>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</si>
  <si>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</si>
  <si>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</si>
  <si>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</si>
  <si>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</si>
  <si>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</si>
  <si>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</si>
  <si>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</si>
  <si>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</si>
  <si>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</si>
  <si>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</si>
  <si>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</si>
  <si>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</si>
  <si>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</si>
  <si>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</si>
  <si>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</si>
  <si>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</si>
  <si>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</si>
  <si>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</si>
  <si>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</si>
  <si>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</si>
  <si>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</si>
  <si>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</si>
  <si>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</si>
  <si>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</si>
  <si>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</si>
  <si>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</si>
  <si>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</si>
  <si>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</si>
  <si>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</si>
  <si>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</si>
  <si>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</si>
  <si>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</si>
  <si>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</si>
  <si>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</si>
  <si>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</si>
  <si>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</si>
  <si>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</si>
  <si>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</si>
  <si>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</si>
  <si>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</si>
  <si>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</si>
  <si>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</si>
  <si>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</si>
  <si>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</si>
  <si>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</si>
  <si>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</si>
  <si>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</si>
  <si>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</si>
  <si>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</si>
  <si>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</si>
  <si>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</si>
  <si>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</si>
  <si>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</si>
  <si>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</si>
  <si>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</si>
  <si>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</si>
  <si>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</si>
  <si>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</si>
  <si>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</si>
  <si>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</si>
  <si>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</si>
  <si>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</si>
  <si>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</si>
  <si>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</si>
  <si>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</si>
  <si>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</si>
  <si>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</si>
  <si>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</si>
  <si>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</si>
  <si>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</si>
  <si>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</si>
  <si>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</si>
  <si>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</si>
  <si>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</si>
  <si>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</si>
  <si>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</si>
  <si>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</si>
  <si>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</si>
  <si>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</si>
  <si>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</si>
  <si>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</si>
  <si>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</si>
  <si>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</si>
  <si>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</si>
  <si>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</si>
  <si>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</si>
  <si>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</si>
  <si>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</si>
  <si>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</si>
  <si>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</si>
  <si>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</si>
  <si>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</si>
  <si>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</si>
  <si>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</si>
  <si>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</si>
  <si>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</si>
  <si>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</si>
  <si>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</si>
  <si>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</si>
  <si>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</si>
  <si>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</si>
  <si>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</si>
  <si>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</si>
  <si>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</si>
  <si>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</si>
  <si>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</si>
  <si>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</si>
  <si>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</si>
  <si>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</si>
  <si>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</si>
  <si>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</si>
  <si>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</si>
  <si>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</si>
  <si>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</si>
  <si>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</si>
  <si>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</si>
  <si>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</si>
  <si>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</si>
  <si>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</si>
  <si>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</si>
  <si>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</si>
  <si>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</si>
  <si>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</si>
  <si>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</si>
  <si>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</si>
  <si>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</si>
  <si>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</si>
  <si>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</si>
  <si>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</si>
  <si>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</si>
  <si>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</si>
  <si>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</si>
  <si>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</si>
  <si>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</si>
  <si>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</si>
  <si>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</si>
  <si>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</si>
  <si>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</si>
  <si>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</si>
  <si>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</si>
  <si>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</si>
  <si>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</si>
  <si>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</si>
  <si>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</si>
  <si>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</si>
  <si>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</si>
  <si>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</si>
  <si>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</si>
  <si>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</si>
  <si>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</si>
  <si>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</si>
  <si>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</si>
  <si>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</si>
  <si>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</si>
  <si>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</si>
  <si>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</si>
  <si>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</si>
  <si>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</si>
  <si>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</si>
  <si>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</si>
  <si>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</si>
  <si>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</si>
  <si>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</si>
  <si>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</si>
  <si>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</si>
  <si>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</si>
  <si>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</si>
  <si>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</si>
  <si>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</si>
  <si>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</si>
  <si>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</si>
  <si>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</si>
  <si>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</si>
  <si>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</si>
  <si>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</si>
  <si>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</si>
  <si>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</si>
  <si>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</si>
  <si>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</si>
  <si>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</si>
  <si>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</si>
  <si>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</si>
  <si>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</si>
  <si>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</si>
  <si>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</si>
  <si>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</si>
  <si>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</si>
  <si>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</si>
  <si>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</si>
  <si>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</si>
  <si>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</si>
  <si>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</si>
  <si>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</si>
  <si>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</si>
  <si>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</si>
  <si>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</si>
  <si>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</si>
  <si>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</si>
  <si>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</si>
  <si>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</si>
  <si>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</si>
  <si>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</si>
  <si>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</si>
  <si>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</si>
  <si>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</si>
  <si>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</si>
  <si>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</si>
  <si>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</si>
  <si>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</si>
  <si>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</si>
  <si>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</si>
  <si>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</si>
  <si>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</si>
  <si>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</si>
  <si>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</si>
  <si>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</si>
  <si>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</si>
  <si>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</si>
  <si>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</si>
  <si>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</si>
  <si>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</si>
  <si>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</si>
  <si>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</si>
  <si>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</si>
  <si>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</si>
  <si>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</si>
  <si>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</si>
  <si>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</si>
  <si>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</si>
  <si>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</si>
  <si>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</si>
  <si>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</si>
  <si>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</si>
  <si>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</si>
  <si>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</si>
  <si>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</si>
  <si>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</si>
  <si>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</si>
  <si>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</si>
  <si>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</si>
  <si>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</si>
  <si>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</si>
  <si>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</si>
  <si>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</si>
  <si>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</si>
  <si>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</si>
  <si>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</si>
  <si>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</si>
  <si>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</si>
  <si>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</si>
  <si>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</si>
  <si>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</si>
  <si>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</si>
  <si>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</si>
  <si>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</si>
  <si>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</si>
  <si>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</si>
  <si>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</si>
  <si>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</si>
  <si>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</si>
  <si>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</si>
  <si>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</si>
  <si>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</si>
  <si>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</si>
  <si>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</si>
  <si>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</si>
  <si>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</si>
  <si>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</si>
  <si>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</si>
  <si>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</si>
  <si>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</si>
  <si>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</si>
  <si>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</si>
  <si>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</si>
  <si>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</si>
  <si>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</si>
  <si>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</si>
  <si>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</si>
  <si>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</si>
  <si>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</si>
  <si>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</si>
  <si>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</si>
  <si>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</si>
  <si>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</si>
  <si>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</si>
  <si>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</si>
  <si>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</si>
  <si>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</si>
  <si>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</si>
  <si>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</si>
  <si>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</si>
  <si>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</si>
  <si>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</si>
  <si>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</si>
  <si>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</si>
  <si>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</si>
  <si>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</si>
  <si>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</si>
  <si>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</si>
  <si>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</si>
  <si>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</si>
  <si>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</si>
  <si>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</si>
  <si>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</si>
  <si>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</si>
  <si>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</si>
  <si>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</si>
  <si>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</si>
  <si>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</si>
  <si>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</si>
  <si>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</si>
  <si>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</si>
  <si>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</si>
  <si>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</si>
  <si>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</si>
  <si>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</si>
  <si>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</si>
  <si>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</si>
  <si>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</si>
  <si>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</si>
  <si>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</si>
  <si>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</si>
  <si>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</si>
  <si>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</si>
  <si>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</si>
  <si>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</si>
  <si>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</si>
  <si>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</si>
  <si>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</si>
  <si>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</si>
  <si>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</si>
  <si>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</si>
  <si>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</si>
  <si>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</si>
  <si>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</si>
  <si>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</si>
  <si>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</si>
  <si>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</si>
  <si>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</si>
  <si>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</si>
  <si>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</si>
  <si>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</si>
  <si>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</si>
  <si>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</si>
  <si>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</si>
  <si>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</si>
  <si>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</si>
  <si>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</si>
  <si>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</si>
  <si>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</si>
  <si>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</si>
  <si>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</si>
  <si>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</si>
  <si>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</si>
  <si>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</si>
  <si>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</si>
  <si>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</si>
  <si>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</si>
  <si>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</si>
  <si>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</si>
  <si>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</si>
  <si>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</si>
  <si>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</si>
  <si>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</si>
  <si>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</si>
  <si>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</si>
  <si>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</si>
  <si>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</si>
  <si>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</si>
  <si>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</si>
  <si>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</si>
  <si>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</si>
  <si>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</si>
  <si>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</si>
  <si>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</si>
  <si>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</si>
  <si>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</si>
  <si>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</si>
  <si>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</si>
  <si>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</si>
  <si>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</si>
  <si>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</si>
  <si>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</si>
  <si>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</si>
  <si>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</si>
  <si>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</si>
  <si>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</si>
  <si>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</si>
  <si>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</si>
  <si>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</si>
  <si>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</si>
  <si>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</si>
  <si>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</si>
  <si>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</si>
  <si>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</si>
  <si>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</si>
  <si>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</si>
  <si>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</si>
  <si>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</si>
  <si>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</si>
  <si>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</si>
  <si>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</si>
  <si>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</si>
  <si>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</si>
  <si>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</si>
  <si>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</si>
  <si>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</si>
  <si>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</si>
  <si>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</si>
  <si>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</si>
  <si>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</si>
  <si>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</si>
  <si>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</si>
  <si>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</si>
  <si>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</si>
  <si>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</si>
  <si>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</si>
  <si>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</si>
  <si>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</si>
  <si>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</si>
  <si>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</si>
  <si>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</si>
  <si>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</si>
  <si>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</si>
  <si>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</si>
  <si>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</si>
  <si>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</si>
  <si>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</si>
  <si>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</si>
  <si>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</si>
  <si>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</si>
  <si>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</si>
  <si>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</si>
  <si>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</si>
  <si>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</si>
  <si>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</si>
  <si>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</si>
  <si>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</si>
  <si>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</si>
  <si>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</si>
  <si>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</si>
  <si>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</si>
  <si>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</si>
  <si>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</si>
  <si>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</si>
  <si>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</si>
  <si>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</si>
  <si>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</si>
  <si>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</si>
  <si>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</si>
  <si>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</si>
  <si>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</si>
  <si>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</si>
  <si>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</si>
  <si>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</si>
  <si>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</si>
  <si>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</si>
  <si>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</si>
  <si>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</si>
  <si>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</si>
  <si>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</si>
  <si>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</si>
  <si>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</si>
  <si>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</si>
  <si>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</si>
  <si>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</si>
  <si>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</si>
  <si>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</si>
  <si>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</si>
  <si>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</si>
  <si>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</si>
  <si>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</si>
  <si>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</si>
  <si>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</si>
  <si>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</si>
  <si>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</si>
  <si>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</si>
  <si>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</si>
  <si>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</si>
  <si>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</si>
  <si>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</si>
  <si>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</si>
  <si>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</si>
  <si>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</si>
  <si>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</si>
  <si>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</si>
  <si>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</si>
  <si>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</si>
  <si>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</si>
  <si>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</si>
  <si>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</si>
  <si>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</si>
  <si>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</si>
  <si>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</si>
  <si>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</si>
  <si>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</si>
  <si>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</si>
  <si>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</si>
  <si>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</si>
  <si>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</si>
  <si>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</si>
  <si>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</si>
  <si>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</si>
  <si>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</si>
  <si>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</si>
  <si>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</si>
  <si>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</si>
  <si>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</si>
  <si>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</si>
  <si>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</si>
  <si>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</si>
  <si>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</si>
  <si>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</si>
  <si>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</si>
  <si>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</si>
  <si>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</si>
  <si>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</si>
  <si>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</si>
  <si>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</si>
  <si>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</si>
  <si>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</si>
  <si>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</si>
  <si>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</si>
  <si>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</si>
  <si>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</si>
  <si>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</si>
  <si>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</si>
  <si>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</si>
  <si>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</si>
  <si>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</si>
  <si>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</si>
  <si>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</si>
  <si>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</si>
  <si>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</si>
  <si>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</si>
  <si>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</si>
  <si>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</si>
  <si>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</si>
  <si>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</si>
  <si>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</si>
  <si>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</si>
  <si>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</si>
  <si>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</si>
  <si>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</si>
  <si>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</si>
  <si>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</si>
  <si>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</si>
  <si>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</si>
  <si>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</si>
  <si>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</si>
  <si>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</si>
  <si>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</si>
  <si>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</si>
  <si>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</si>
  <si>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</si>
  <si>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</si>
  <si>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</si>
  <si>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</si>
  <si>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</si>
  <si>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</si>
  <si>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</si>
  <si>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</si>
  <si>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</si>
  <si>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</si>
  <si>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</si>
  <si>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</si>
  <si>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</si>
  <si>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</si>
  <si>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</si>
  <si>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</si>
  <si>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</si>
  <si>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</si>
  <si>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</si>
  <si>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</si>
  <si>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</si>
  <si>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</si>
  <si>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</si>
  <si>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</si>
  <si>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</si>
  <si>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</si>
  <si>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</si>
  <si>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</si>
  <si>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</si>
  <si>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</si>
  <si>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</si>
  <si>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</si>
  <si>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</si>
  <si>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</si>
  <si>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</si>
  <si>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</si>
  <si>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</si>
  <si>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</si>
  <si>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</si>
  <si>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</si>
  <si>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</si>
  <si>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</si>
  <si>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</si>
  <si>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</si>
  <si>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</si>
  <si>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</si>
  <si>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</si>
  <si>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</si>
  <si>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</si>
  <si>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</si>
  <si>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</si>
  <si>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</si>
  <si>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</si>
  <si>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</si>
  <si>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</si>
  <si>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</si>
  <si>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</si>
  <si>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</si>
  <si>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</si>
  <si>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</si>
  <si>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</si>
  <si>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</si>
  <si>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</si>
  <si>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</si>
  <si>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</si>
  <si>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</si>
  <si>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</si>
  <si>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</si>
  <si>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</si>
  <si>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</si>
  <si>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</si>
  <si>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</si>
  <si>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</si>
  <si>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</si>
  <si>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</si>
  <si>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</si>
  <si>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</si>
  <si>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</si>
  <si>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</si>
  <si>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</si>
  <si>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</si>
  <si>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</si>
  <si>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</si>
  <si>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</si>
  <si>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</si>
  <si>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</si>
  <si>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</si>
  <si>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</si>
  <si>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</si>
  <si>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</si>
  <si>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</si>
  <si>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</si>
  <si>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</si>
  <si>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</si>
  <si>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</si>
  <si>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</si>
  <si>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</si>
  <si>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</si>
  <si>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</si>
  <si>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</si>
  <si>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</si>
  <si>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</si>
  <si>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</si>
  <si>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</si>
  <si>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</si>
  <si>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</si>
  <si>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</si>
  <si>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</si>
  <si>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</si>
  <si>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</si>
  <si>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</si>
  <si>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</si>
  <si>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</si>
  <si>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</si>
  <si>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</si>
  <si>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</si>
  <si>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</si>
  <si>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</si>
  <si>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</si>
  <si>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</si>
  <si>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</si>
  <si>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</si>
  <si>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</si>
  <si>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</si>
  <si>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</si>
  <si>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</si>
  <si>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</si>
  <si>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</si>
  <si>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</si>
  <si>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</si>
  <si>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</si>
  <si>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</si>
  <si>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</si>
  <si>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</si>
  <si>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</si>
  <si>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</si>
  <si>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</si>
  <si>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</si>
  <si>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</si>
  <si>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</si>
  <si>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</si>
  <si>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</si>
  <si>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</si>
  <si>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</si>
  <si>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</si>
  <si>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</si>
  <si>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</si>
  <si>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</si>
  <si>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</si>
  <si>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</si>
  <si>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</si>
  <si>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</si>
  <si>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</si>
  <si>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</si>
  <si>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</si>
  <si>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</si>
  <si>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</si>
  <si>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</si>
  <si>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</si>
  <si>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</si>
  <si>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</si>
  <si>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</si>
  <si>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</si>
  <si>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</si>
  <si>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</si>
  <si>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</si>
  <si>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</si>
  <si>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</si>
  <si>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</si>
  <si>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</si>
  <si>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</si>
  <si>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</si>
  <si>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</si>
  <si>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</si>
  <si>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</si>
  <si>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</si>
  <si>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</si>
  <si>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</si>
  <si>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</si>
  <si>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</si>
  <si>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</si>
  <si>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</si>
  <si>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</si>
  <si>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</si>
  <si>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</si>
  <si>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</si>
  <si>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</si>
  <si>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</si>
  <si>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</si>
  <si>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</si>
  <si>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</si>
  <si>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</si>
  <si>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</si>
  <si>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</si>
  <si>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</si>
  <si>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</si>
  <si>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</si>
  <si>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</si>
  <si>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</si>
  <si>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</si>
  <si>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</si>
  <si>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</si>
  <si>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</si>
  <si>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</si>
  <si>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</si>
  <si>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</si>
  <si>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</si>
  <si>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</si>
  <si>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</si>
  <si>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</si>
  <si>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</si>
  <si>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</si>
  <si>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</si>
  <si>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</si>
  <si>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</si>
  <si>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</si>
  <si>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</si>
  <si>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</si>
  <si>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</si>
  <si>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</si>
  <si>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</si>
  <si>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</si>
  <si>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</si>
  <si>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</si>
  <si>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</si>
  <si>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</si>
  <si>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</si>
  <si>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</si>
  <si>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</si>
  <si>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</si>
  <si>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</si>
  <si>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</si>
  <si>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</si>
  <si>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</si>
  <si>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</si>
  <si>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</si>
  <si>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</si>
  <si>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</si>
  <si>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</si>
  <si>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</si>
  <si>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</si>
  <si>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</si>
  <si>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</si>
  <si>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</si>
  <si>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</si>
  <si>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</si>
  <si>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</si>
  <si>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</si>
  <si>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</si>
  <si>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</si>
  <si>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</si>
  <si>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</si>
  <si>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</si>
  <si>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</si>
  <si>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</si>
  <si>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</si>
  <si>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</si>
  <si>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</si>
  <si>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</si>
  <si>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</si>
  <si>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</si>
  <si>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</si>
  <si>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</si>
  <si>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</si>
  <si>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</si>
  <si>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</si>
  <si>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</si>
  <si>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</si>
  <si>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</si>
  <si>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</si>
  <si>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</si>
  <si>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</si>
  <si>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</si>
  <si>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</si>
  <si>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</si>
  <si>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</si>
  <si>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</si>
  <si>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</si>
  <si>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</si>
  <si>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</si>
  <si>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</si>
  <si>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</si>
  <si>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</si>
  <si>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</si>
  <si>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</si>
  <si>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</si>
  <si>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</si>
  <si>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</si>
  <si>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</si>
  <si>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</si>
  <si>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</si>
  <si>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</si>
  <si>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</si>
  <si>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</si>
  <si>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</si>
  <si>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</si>
  <si>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</si>
  <si>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</si>
  <si>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</si>
  <si>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</si>
  <si>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</si>
  <si>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</si>
  <si>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</si>
  <si>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</si>
  <si>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</si>
  <si>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</si>
  <si>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</si>
  <si>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</si>
  <si>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</si>
  <si>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</si>
  <si>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</si>
  <si>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</si>
  <si>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</si>
  <si>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</si>
  <si>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</si>
  <si>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</si>
  <si>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</si>
  <si>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</si>
  <si>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</si>
  <si>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</si>
  <si>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</si>
  <si>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</si>
  <si>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</si>
  <si>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</si>
  <si>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</si>
  <si>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</si>
  <si>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</si>
  <si>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</si>
  <si>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</si>
  <si>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</si>
  <si>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</si>
  <si>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</si>
  <si>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</si>
  <si>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</si>
  <si>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</si>
  <si>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</si>
  <si>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</si>
  <si>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</si>
  <si>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</si>
  <si>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</si>
  <si>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</si>
  <si>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</si>
  <si>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</si>
  <si>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</si>
  <si>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</si>
  <si>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</si>
  <si>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</si>
  <si>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</si>
  <si>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</si>
  <si>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</si>
  <si>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</si>
  <si>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</si>
  <si>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</si>
  <si>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</si>
  <si>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</si>
  <si>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</si>
  <si>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</si>
  <si>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</si>
  <si>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</si>
  <si>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</si>
  <si>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</si>
  <si>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</si>
  <si>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</si>
  <si>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</si>
  <si>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</si>
  <si>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</si>
  <si>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</si>
  <si>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</si>
  <si>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</si>
  <si>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</si>
  <si>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</si>
  <si>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</si>
  <si>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</si>
  <si>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</si>
  <si>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</si>
  <si>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</si>
  <si>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</si>
  <si>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</si>
  <si>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</si>
  <si>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</si>
  <si>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</si>
  <si>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</si>
  <si>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</si>
  <si>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</si>
  <si>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</si>
  <si>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</si>
  <si>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</si>
  <si>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</si>
  <si>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</si>
  <si>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</si>
  <si>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</si>
  <si>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</si>
  <si>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</si>
  <si>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</si>
  <si>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</si>
  <si>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</si>
  <si>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</si>
  <si>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</si>
  <si>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</si>
  <si>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</si>
  <si>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</si>
  <si>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</si>
  <si>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</si>
  <si>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</si>
  <si>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</si>
  <si>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</si>
  <si>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</si>
  <si>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</si>
  <si>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</si>
  <si>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</si>
  <si>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</si>
  <si>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</si>
  <si>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</si>
  <si>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</si>
  <si>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</si>
  <si>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</si>
  <si>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</si>
  <si>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</si>
  <si>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</si>
  <si>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</si>
  <si>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</si>
  <si>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</si>
  <si>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</si>
  <si>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</si>
  <si>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</si>
  <si>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</si>
  <si>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</si>
  <si>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</si>
  <si>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</si>
  <si>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</si>
  <si>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</si>
  <si>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</si>
  <si>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</si>
  <si>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</si>
  <si>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</si>
  <si>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</si>
  <si>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</si>
  <si>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</si>
  <si>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</si>
  <si>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</si>
  <si>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</si>
  <si>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</si>
  <si>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</si>
  <si>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</si>
  <si>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</si>
  <si>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</si>
  <si>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</si>
  <si>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</si>
  <si>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</si>
  <si>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</si>
  <si>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</si>
  <si>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</si>
  <si>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</si>
  <si>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</si>
  <si>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</si>
  <si>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</si>
  <si>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</si>
  <si>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</si>
  <si>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</si>
  <si>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</si>
  <si>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</si>
  <si>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</si>
  <si>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</si>
  <si>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</si>
  <si>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</si>
  <si>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</si>
  <si>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</si>
  <si>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</si>
  <si>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</si>
  <si>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</si>
  <si>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</si>
  <si>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</si>
  <si>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</si>
  <si>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</si>
  <si>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</si>
  <si>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</si>
  <si>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</si>
  <si>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</si>
  <si>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</si>
  <si>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</si>
  <si>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</si>
  <si>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</si>
  <si>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</si>
  <si>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</si>
  <si>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</si>
  <si>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</si>
  <si>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</si>
  <si>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</si>
  <si>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</si>
  <si>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</si>
  <si>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</si>
  <si>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</si>
  <si>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</si>
  <si>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</si>
  <si>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</si>
  <si>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</si>
  <si>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</si>
  <si>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</si>
  <si>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</si>
  <si>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</si>
  <si>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</si>
  <si>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</si>
  <si>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</si>
  <si>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</si>
  <si>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</si>
  <si>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</si>
  <si>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</si>
  <si>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</si>
  <si>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</si>
  <si>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</si>
  <si>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</si>
  <si>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</si>
  <si>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</si>
  <si>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</si>
  <si>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</si>
  <si>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</si>
  <si>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</si>
  <si>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</si>
  <si>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</si>
  <si>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</si>
  <si>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</si>
  <si>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</si>
  <si>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</si>
  <si>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</si>
  <si>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</si>
  <si>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</si>
  <si>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</si>
  <si>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</si>
  <si>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</si>
  <si>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</si>
  <si>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</si>
  <si>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</si>
  <si>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</si>
  <si>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</si>
  <si>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</si>
  <si>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</si>
  <si>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</si>
  <si>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</si>
  <si>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</si>
  <si>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</si>
  <si>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</si>
  <si>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</si>
  <si>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</si>
  <si>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</si>
  <si>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</si>
  <si>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</si>
  <si>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</si>
  <si>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</si>
  <si>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</si>
  <si>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</si>
  <si>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</si>
  <si>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</si>
  <si>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</si>
  <si>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</si>
  <si>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</si>
  <si>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</si>
  <si>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</si>
  <si>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</si>
  <si>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</si>
  <si>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</si>
  <si>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</si>
  <si>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</si>
  <si>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</si>
  <si>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</si>
  <si>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</si>
  <si>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</si>
  <si>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</si>
  <si>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</si>
  <si>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</si>
  <si>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</si>
  <si>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</si>
  <si>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</si>
  <si>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</si>
  <si>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</si>
  <si>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</si>
  <si>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</si>
  <si>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</si>
  <si>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</si>
  <si>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</si>
  <si>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</si>
  <si>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</si>
  <si>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</si>
  <si>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</si>
  <si>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</si>
  <si>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</si>
  <si>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</si>
  <si>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</si>
  <si>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</si>
  <si>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</si>
  <si>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</si>
  <si>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</si>
  <si>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</si>
  <si>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</si>
  <si>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</si>
  <si>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</si>
  <si>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</si>
  <si>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</si>
  <si>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</si>
  <si>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</si>
  <si>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</si>
  <si>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</si>
  <si>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</si>
  <si>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</si>
  <si>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</si>
  <si>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</si>
  <si>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</si>
  <si>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</si>
  <si>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</si>
  <si>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</si>
  <si>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</si>
  <si>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</si>
  <si>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</si>
  <si>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</si>
  <si>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</si>
  <si>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</si>
  <si>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</si>
  <si>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</si>
  <si>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</si>
  <si>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</si>
  <si>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</si>
  <si>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</si>
  <si>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</si>
  <si>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</si>
  <si>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</si>
  <si>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</si>
  <si>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</si>
  <si>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</si>
  <si>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</si>
  <si>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</si>
  <si>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</si>
  <si>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</si>
  <si>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</si>
  <si>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</si>
  <si>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</si>
  <si>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</si>
  <si>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</si>
  <si>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</si>
  <si>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</si>
  <si>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</si>
  <si>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</si>
  <si>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</si>
  <si>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</si>
  <si>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</si>
  <si>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</si>
  <si>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</si>
  <si>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</si>
  <si>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</si>
  <si>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</si>
  <si>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</si>
  <si>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</si>
  <si>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</si>
  <si>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</si>
  <si>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</si>
  <si>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</si>
  <si>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</si>
  <si>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</si>
  <si>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</si>
  <si>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</si>
  <si>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</si>
  <si>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</si>
  <si>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</si>
  <si>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</si>
  <si>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</si>
  <si>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</si>
  <si>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</si>
  <si>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</si>
  <si>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</si>
  <si>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</si>
  <si>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</si>
  <si>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</si>
  <si>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</si>
  <si>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</si>
  <si>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</si>
  <si>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</si>
  <si>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</si>
  <si>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</si>
  <si>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</si>
  <si>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</si>
  <si>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</si>
  <si>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</si>
  <si>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</si>
  <si>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</si>
  <si>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</si>
  <si>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</si>
  <si>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</si>
  <si>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</si>
  <si>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</si>
  <si>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</si>
  <si>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</si>
  <si>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</si>
  <si>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</si>
  <si>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</si>
  <si>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</si>
  <si>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</si>
  <si>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</si>
  <si>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</si>
  <si>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</si>
  <si>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</si>
  <si>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</si>
  <si>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</si>
  <si>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</si>
  <si>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</si>
  <si>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</si>
  <si>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</si>
  <si>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</si>
  <si>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</si>
  <si>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</si>
  <si>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</si>
  <si>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</si>
  <si>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</si>
  <si>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</si>
  <si>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</si>
  <si>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</si>
  <si>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</si>
  <si>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</si>
  <si>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</si>
  <si>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</si>
  <si>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</si>
  <si>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</si>
  <si>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</si>
  <si>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</si>
  <si>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</si>
  <si>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</si>
  <si>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</si>
  <si>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</si>
  <si>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</si>
  <si>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</si>
  <si>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</si>
  <si>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</si>
  <si>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</si>
  <si>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</si>
  <si>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</si>
  <si>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</si>
  <si>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</si>
  <si>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</si>
  <si>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</si>
  <si>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</si>
  <si>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</si>
  <si>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</si>
  <si>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</si>
  <si>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</si>
  <si>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</si>
  <si>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</si>
  <si>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</si>
  <si>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</si>
  <si>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</si>
  <si>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</si>
  <si>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</si>
  <si>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</si>
  <si>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</si>
  <si>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</si>
  <si>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</si>
  <si>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</si>
  <si>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</si>
  <si>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</si>
  <si>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</si>
  <si>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</si>
  <si>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</si>
  <si>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</si>
  <si>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</si>
  <si>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</si>
  <si>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</si>
  <si>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</si>
  <si>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</si>
  <si>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</si>
  <si>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</si>
  <si>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</si>
  <si>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</si>
  <si>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</si>
  <si>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</si>
  <si>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</si>
  <si>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</si>
  <si>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</si>
  <si>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</si>
  <si>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</si>
  <si>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</si>
  <si>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</si>
  <si>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</si>
  <si>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</si>
  <si>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</si>
  <si>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</si>
  <si>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</si>
  <si>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</si>
  <si>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</si>
  <si>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</si>
  <si>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</si>
  <si>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</si>
  <si>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</si>
  <si>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</si>
  <si>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</si>
  <si>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</si>
  <si>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</si>
  <si>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</si>
  <si>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</si>
  <si>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</si>
  <si>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</si>
  <si>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</si>
  <si>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</si>
  <si>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</si>
  <si>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</si>
  <si>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</si>
  <si>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</si>
  <si>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</si>
  <si>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</si>
  <si>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</si>
  <si>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</si>
  <si>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</si>
  <si>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</si>
  <si>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</si>
  <si>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</si>
  <si>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</si>
  <si>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</si>
  <si>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</si>
  <si>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</si>
  <si>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</si>
  <si>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</si>
  <si>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</si>
  <si>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</si>
  <si>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</si>
  <si>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</si>
  <si>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</si>
  <si>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</si>
  <si>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</si>
  <si>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</si>
  <si>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</si>
  <si>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</si>
  <si>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</si>
  <si>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</si>
  <si>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</si>
  <si>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</si>
  <si>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</si>
  <si>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</si>
  <si>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</si>
  <si>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</si>
  <si>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</si>
  <si>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</si>
  <si>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</si>
  <si>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</si>
  <si>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</si>
  <si>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</si>
  <si>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</si>
  <si>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</si>
  <si>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</si>
  <si>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</si>
  <si>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</si>
  <si>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</si>
  <si>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</si>
  <si>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</si>
  <si>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</si>
  <si>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</si>
  <si>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</si>
  <si>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</si>
  <si>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</si>
  <si>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</si>
  <si>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</si>
  <si>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</si>
  <si>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</si>
  <si>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</si>
  <si>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</si>
  <si>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</si>
  <si>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</si>
  <si>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</si>
  <si>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</si>
  <si>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</si>
  <si>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</si>
  <si>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</si>
  <si>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</si>
  <si>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</si>
  <si>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</si>
  <si>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</si>
  <si>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</si>
  <si>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</si>
  <si>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</si>
  <si>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</si>
  <si>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</si>
  <si>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</si>
  <si>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</si>
  <si>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</si>
  <si>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</si>
  <si>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</si>
  <si>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</si>
  <si>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</si>
  <si>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</si>
  <si>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</si>
  <si>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</si>
  <si>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</si>
  <si>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</si>
  <si>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</si>
  <si>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</si>
  <si>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</si>
  <si>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</si>
  <si>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</si>
  <si>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</si>
  <si>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</si>
  <si>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</si>
  <si>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</si>
  <si>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</si>
  <si>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</si>
  <si>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</si>
  <si>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</si>
  <si>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</si>
  <si>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</si>
  <si>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</si>
  <si>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</si>
  <si>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</si>
  <si>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</si>
  <si>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</si>
  <si>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</si>
  <si>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</si>
  <si>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</si>
  <si>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</si>
  <si>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</si>
  <si>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</si>
  <si>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</si>
  <si>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</si>
  <si>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</si>
  <si>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</si>
  <si>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</si>
  <si>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</si>
  <si>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</si>
  <si>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</si>
  <si>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</si>
  <si>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</si>
  <si>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</si>
  <si>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</si>
  <si>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</si>
  <si>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</si>
  <si>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</si>
  <si>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</si>
  <si>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</si>
  <si>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</si>
  <si>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</si>
  <si>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</si>
  <si>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</si>
  <si>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</si>
  <si>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</si>
  <si>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</si>
  <si>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</si>
  <si>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</si>
  <si>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</si>
  <si>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</si>
  <si>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</si>
  <si>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</si>
  <si>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</si>
  <si>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</si>
  <si>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</si>
  <si>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</si>
  <si>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</si>
  <si>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</si>
  <si>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</si>
  <si>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</si>
  <si>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</si>
  <si>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</si>
  <si>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</si>
  <si>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</si>
  <si>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</si>
  <si>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</si>
  <si>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</si>
  <si>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</si>
  <si>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</si>
  <si>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</si>
  <si>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</si>
  <si>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</si>
  <si>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</si>
  <si>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</si>
  <si>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</si>
  <si>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</si>
  <si>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</si>
  <si>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</si>
  <si>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</si>
  <si>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</si>
  <si>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</si>
  <si>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</si>
  <si>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</si>
  <si>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</si>
  <si>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</si>
  <si>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</si>
  <si>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</si>
  <si>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</si>
  <si>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</si>
  <si>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</si>
  <si>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</si>
  <si>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</si>
  <si>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</si>
  <si>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</si>
  <si>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</si>
  <si>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</si>
  <si>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</si>
  <si>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</si>
  <si>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</si>
  <si>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</si>
  <si>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</si>
  <si>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</si>
  <si>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</si>
  <si>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</si>
  <si>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</si>
  <si>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</si>
  <si>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</si>
  <si>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</si>
  <si>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</si>
  <si>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</si>
  <si>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</si>
  <si>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</si>
  <si>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</si>
  <si>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</si>
  <si>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</si>
  <si>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</si>
  <si>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</si>
  <si>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</si>
  <si>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</si>
  <si>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</si>
  <si>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</si>
  <si>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</si>
  <si>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</si>
  <si>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</si>
  <si>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</si>
  <si>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</si>
  <si>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</si>
  <si>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</si>
  <si>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</si>
  <si>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</si>
  <si>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</si>
  <si>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</si>
  <si>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</si>
  <si>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</si>
  <si>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</si>
  <si>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</si>
  <si>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</si>
  <si>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</si>
  <si>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</si>
  <si>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</si>
  <si>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</si>
  <si>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</si>
  <si>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</si>
  <si>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</si>
  <si>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</si>
  <si>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</si>
  <si>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</si>
  <si>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</si>
  <si>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</si>
  <si>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</si>
  <si>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</si>
  <si>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</si>
  <si>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</si>
  <si>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</si>
  <si>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</si>
  <si>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</si>
  <si>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</si>
  <si>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</si>
  <si>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</si>
  <si>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</si>
  <si>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</si>
  <si>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</si>
  <si>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</si>
  <si>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</si>
  <si>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</si>
  <si>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</si>
  <si>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</si>
  <si>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</si>
  <si>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</si>
  <si>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</si>
  <si>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</si>
  <si>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</si>
  <si>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</si>
  <si>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</si>
  <si>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</si>
  <si>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</si>
  <si>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</si>
  <si>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</si>
  <si>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</si>
  <si>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</si>
  <si>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</si>
  <si>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</si>
  <si>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</si>
  <si>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</si>
  <si>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</si>
  <si>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</si>
  <si>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</si>
  <si>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</si>
  <si>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</si>
  <si>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</si>
  <si>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</si>
  <si>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</si>
  <si>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</si>
  <si>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</si>
  <si>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</si>
  <si>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</si>
  <si>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</si>
  <si>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</si>
  <si>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</si>
  <si>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</si>
  <si>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</si>
  <si>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</si>
  <si>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</si>
  <si>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</si>
  <si>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</si>
  <si>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</si>
  <si>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</si>
  <si>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</si>
  <si>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</si>
  <si>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</si>
  <si>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</si>
  <si>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</si>
  <si>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</si>
  <si>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</si>
  <si>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</si>
  <si>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</si>
  <si>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</si>
  <si>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</si>
  <si>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</si>
  <si>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</si>
  <si>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</si>
  <si>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</si>
  <si>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</si>
  <si>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</si>
  <si>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</si>
  <si>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</si>
  <si>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</si>
  <si>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</si>
  <si>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</si>
  <si>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</si>
  <si>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</si>
  <si>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</si>
  <si>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</si>
  <si>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</si>
  <si>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</si>
  <si>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</si>
  <si>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</si>
  <si>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</si>
  <si>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</si>
  <si>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</si>
  <si>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</si>
  <si>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</si>
  <si>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</si>
  <si>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</si>
  <si>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</si>
  <si>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</si>
  <si>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</si>
  <si>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</si>
  <si>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</si>
  <si>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</si>
  <si>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</si>
  <si>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</si>
  <si>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</si>
  <si>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</si>
  <si>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</si>
  <si>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</si>
  <si>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</si>
  <si>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</si>
  <si>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</si>
  <si>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</si>
  <si>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</si>
  <si>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</si>
  <si>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</si>
  <si>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</si>
  <si>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</si>
  <si>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</si>
  <si>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</si>
  <si>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</si>
  <si>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</si>
  <si>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</si>
  <si>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</si>
  <si>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</si>
  <si>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</si>
  <si>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</si>
  <si>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</si>
  <si>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</si>
  <si>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</si>
  <si>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</si>
  <si>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</si>
  <si>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</si>
  <si>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</si>
  <si>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</si>
  <si>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</si>
  <si>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</si>
  <si>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</si>
  <si>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</si>
  <si>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</si>
  <si>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</si>
  <si>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</si>
  <si>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</si>
  <si>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</si>
  <si>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</si>
  <si>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</si>
  <si>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</si>
  <si>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</si>
  <si>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</si>
  <si>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</si>
  <si>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</si>
  <si>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</si>
  <si>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</si>
  <si>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</si>
  <si>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</si>
  <si>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</si>
  <si>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</si>
  <si>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</si>
  <si>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</si>
  <si>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</si>
  <si>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</si>
  <si>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</si>
  <si>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</si>
  <si>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</si>
  <si>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</si>
  <si>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</si>
  <si>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</si>
  <si>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</si>
  <si>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</si>
  <si>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</si>
  <si>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</si>
  <si>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</si>
  <si>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</si>
  <si>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</si>
  <si>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</si>
  <si>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</si>
  <si>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</si>
  <si>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</si>
  <si>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</si>
  <si>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</si>
  <si>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</si>
  <si>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</si>
  <si>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</si>
  <si>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</si>
  <si>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</si>
  <si>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</si>
  <si>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</si>
  <si>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</si>
  <si>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</si>
  <si>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</si>
  <si>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</si>
  <si>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</si>
  <si>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</si>
  <si>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</si>
  <si>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</si>
  <si>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</si>
  <si>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</si>
  <si>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</si>
  <si>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</si>
  <si>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</si>
  <si>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</si>
  <si>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</si>
  <si>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</si>
  <si>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</si>
  <si>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</si>
  <si>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</si>
  <si>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</si>
  <si>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</si>
  <si>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</si>
  <si>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</si>
  <si>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</si>
  <si>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</si>
  <si>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</si>
  <si>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</si>
  <si>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</si>
  <si>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</si>
  <si>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</si>
  <si>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</si>
  <si>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</si>
  <si>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</si>
  <si>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</si>
  <si>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</si>
  <si>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</si>
  <si>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</si>
  <si>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</si>
  <si>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</si>
  <si>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</si>
  <si>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</si>
  <si>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</si>
  <si>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</si>
  <si>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</si>
  <si>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</si>
  <si>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</si>
  <si>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</si>
  <si>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</si>
  <si>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</si>
  <si>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</si>
  <si>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</si>
  <si>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</si>
  <si>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</si>
  <si>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</si>
  <si>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</si>
  <si>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</si>
  <si>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</si>
  <si>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</si>
  <si>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</si>
  <si>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</si>
  <si>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</si>
  <si>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</si>
  <si>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</si>
  <si>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</si>
  <si>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</si>
  <si>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</si>
  <si>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</si>
  <si>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</si>
  <si>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</si>
  <si>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</si>
  <si>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</si>
  <si>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</si>
  <si>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</si>
  <si>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</si>
  <si>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</si>
  <si>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</si>
  <si>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</si>
  <si>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</si>
  <si>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</si>
  <si>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</si>
  <si>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</si>
  <si>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</si>
  <si>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</si>
  <si>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</si>
  <si>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</si>
  <si>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</si>
  <si>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</si>
  <si>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</si>
  <si>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</si>
  <si>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</si>
  <si>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</si>
  <si>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</si>
  <si>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</si>
  <si>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</si>
  <si>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</si>
  <si>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</si>
  <si>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</si>
  <si>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</si>
  <si>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</si>
  <si>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</si>
  <si>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</si>
  <si>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</si>
  <si>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</si>
  <si>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</si>
  <si>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</si>
  <si>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</si>
  <si>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</si>
  <si>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</si>
  <si>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</si>
  <si>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</si>
  <si>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</si>
  <si>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</si>
  <si>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</si>
  <si>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</si>
  <si>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</si>
  <si>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</si>
  <si>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</si>
  <si>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</si>
  <si>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</si>
  <si>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</si>
  <si>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</si>
  <si>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</si>
  <si>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</si>
  <si>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</si>
  <si>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</si>
  <si>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</si>
  <si>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</si>
  <si>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</si>
  <si>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</si>
  <si>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</si>
  <si>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</si>
  <si>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</si>
  <si>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</si>
  <si>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</si>
  <si>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</si>
  <si>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</si>
  <si>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</si>
  <si>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</si>
  <si>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</si>
  <si>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</si>
  <si>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</si>
  <si>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</si>
  <si>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</si>
  <si>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</si>
  <si>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</si>
  <si>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</si>
  <si>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</si>
  <si>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</si>
  <si>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</si>
  <si>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</si>
  <si>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</si>
  <si>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</si>
  <si>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</si>
  <si>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</si>
  <si>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</si>
  <si>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</si>
  <si>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</si>
  <si>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</si>
  <si>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</si>
  <si>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</si>
  <si>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</si>
  <si>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</si>
  <si>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</si>
  <si>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</si>
  <si>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</si>
  <si>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</si>
  <si>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</si>
  <si>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</si>
  <si>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</si>
  <si>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</si>
  <si>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</si>
  <si>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</si>
  <si>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</si>
  <si>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</si>
  <si>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</si>
  <si>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</si>
  <si>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</si>
  <si>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</si>
  <si>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</si>
  <si>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</si>
  <si>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</si>
  <si>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</si>
  <si>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</si>
  <si>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</si>
  <si>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</si>
  <si>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</si>
  <si>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</si>
  <si>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</si>
  <si>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</si>
  <si>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</si>
  <si>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</si>
  <si>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</si>
  <si>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</si>
  <si>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</si>
  <si>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</si>
  <si>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</si>
  <si>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</si>
  <si>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</si>
  <si>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</si>
  <si>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</si>
  <si>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</si>
  <si>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</si>
  <si>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</si>
  <si>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</si>
  <si>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</si>
  <si>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</si>
  <si>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</si>
  <si>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</si>
  <si>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</si>
  <si>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</si>
  <si>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</si>
  <si>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</si>
  <si>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</si>
  <si>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</si>
  <si>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</si>
  <si>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</si>
  <si>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</si>
  <si>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</si>
  <si>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</si>
  <si>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</si>
  <si>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</si>
  <si>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</si>
  <si>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</si>
  <si>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</si>
  <si>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</si>
  <si>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</si>
  <si>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</si>
  <si>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</si>
  <si>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</si>
  <si>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</si>
  <si>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</si>
  <si>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</si>
  <si>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</si>
  <si>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</si>
  <si>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</si>
  <si>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</si>
  <si>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</si>
  <si>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</si>
  <si>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</si>
  <si>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</si>
  <si>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</si>
  <si>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</si>
  <si>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</si>
  <si>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</si>
  <si>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</si>
  <si>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</si>
  <si>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</si>
  <si>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</si>
  <si>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</si>
  <si>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</si>
  <si>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</si>
  <si>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</si>
  <si>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</si>
  <si>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</si>
  <si>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</si>
  <si>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</si>
  <si>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</si>
  <si>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</si>
  <si>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</si>
  <si>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</si>
  <si>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</si>
  <si>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</si>
  <si>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</si>
  <si>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</si>
  <si>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</si>
  <si>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</si>
  <si>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</si>
  <si>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</si>
  <si>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</si>
  <si>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</si>
  <si>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</si>
  <si>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</si>
  <si>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</si>
  <si>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</si>
  <si>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</si>
  <si>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</si>
  <si>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</si>
  <si>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</si>
  <si>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</si>
  <si>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</si>
  <si>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</si>
  <si>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</si>
  <si>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</si>
  <si>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</si>
  <si>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</si>
  <si>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</si>
  <si>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</si>
  <si>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</si>
  <si>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</si>
  <si>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</si>
  <si>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</si>
  <si>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</si>
  <si>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</si>
  <si>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</si>
  <si>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</si>
  <si>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</si>
  <si>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</si>
  <si>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</si>
  <si>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</si>
  <si>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</si>
  <si>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</si>
  <si>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</si>
  <si>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</si>
  <si>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</si>
  <si>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</si>
  <si>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</si>
  <si>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</si>
  <si>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</si>
  <si>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</si>
  <si>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</si>
  <si>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</si>
  <si>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</si>
  <si>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</si>
  <si>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</si>
  <si>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</si>
  <si>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</si>
  <si>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</si>
  <si>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</si>
  <si>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</si>
  <si>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</si>
  <si>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</si>
  <si>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</si>
  <si>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</si>
  <si>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</si>
  <si>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</si>
  <si>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</si>
  <si>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</si>
  <si>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</si>
  <si>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</si>
  <si>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</si>
  <si>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</si>
  <si>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</si>
  <si>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</si>
  <si>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</si>
  <si>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</si>
  <si>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</si>
  <si>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</si>
  <si>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</si>
  <si>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</si>
  <si>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</si>
  <si>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</si>
  <si>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</si>
  <si>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</si>
  <si>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</si>
  <si>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</si>
  <si>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</si>
  <si>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</si>
  <si>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</si>
  <si>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</si>
  <si>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</si>
  <si>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</si>
  <si>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</si>
  <si>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</si>
  <si>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</si>
  <si>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</si>
  <si>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</si>
  <si>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</si>
  <si>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</si>
  <si>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</si>
  <si>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</si>
  <si>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</si>
  <si>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</si>
  <si>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</si>
  <si>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</si>
  <si>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</si>
  <si>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</si>
  <si>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</si>
  <si>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</si>
  <si>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</si>
  <si>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</si>
  <si>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</si>
  <si>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</si>
  <si>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</si>
  <si>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</si>
  <si>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</si>
  <si>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</si>
  <si>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</si>
  <si>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</si>
  <si>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</si>
  <si>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</si>
  <si>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</si>
  <si>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</si>
  <si>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</si>
  <si>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</si>
  <si>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</si>
  <si>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</si>
  <si>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</si>
  <si>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</si>
  <si>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</si>
  <si>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</si>
  <si>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</si>
  <si>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</si>
  <si>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</si>
  <si>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</si>
  <si>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</si>
  <si>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</si>
  <si>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</si>
  <si>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</si>
  <si>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</si>
  <si>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</si>
  <si>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</si>
  <si>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</si>
  <si>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</si>
  <si>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</si>
  <si>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</si>
  <si>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</si>
  <si>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</si>
  <si>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</si>
  <si>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</si>
  <si>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</si>
  <si>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</si>
  <si>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</si>
  <si>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</si>
  <si>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</si>
  <si>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</si>
  <si>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</si>
  <si>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</si>
  <si>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</si>
  <si>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</si>
  <si>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</si>
  <si>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</si>
  <si>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</si>
  <si>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</si>
  <si>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</si>
  <si>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</si>
  <si>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</si>
  <si>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</si>
  <si>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</si>
  <si>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</si>
  <si>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</si>
  <si>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</si>
  <si>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</si>
  <si>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</si>
  <si>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</si>
  <si>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</si>
  <si>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</si>
  <si>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</si>
  <si>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</si>
  <si>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</si>
  <si>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</si>
  <si>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</si>
  <si>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</si>
  <si>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</si>
  <si>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</si>
  <si>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</si>
  <si>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</si>
  <si>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</si>
  <si>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</si>
  <si>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</si>
  <si>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</si>
  <si>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</si>
  <si>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</si>
  <si>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</si>
  <si>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</si>
  <si>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</si>
  <si>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</si>
  <si>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</si>
  <si>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</si>
  <si>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</si>
  <si>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</si>
  <si>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</si>
  <si>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</si>
  <si>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</si>
  <si>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</si>
  <si>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</si>
  <si>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</si>
  <si>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</si>
  <si>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</si>
  <si>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</si>
  <si>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</si>
  <si>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</si>
  <si>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</si>
  <si>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</si>
  <si>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</si>
  <si>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</si>
  <si>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</si>
  <si>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</si>
  <si>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</si>
  <si>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</si>
  <si>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</si>
  <si>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</si>
  <si>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</si>
  <si>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</si>
  <si>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</si>
  <si>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</si>
  <si>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</si>
  <si>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</si>
  <si>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</si>
  <si>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</si>
  <si>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</si>
  <si>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</si>
  <si>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</si>
  <si>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</si>
  <si>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</si>
  <si>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</si>
  <si>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</si>
  <si>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</si>
  <si>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</si>
  <si>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</si>
  <si>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</si>
  <si>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</si>
  <si>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</si>
  <si>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</si>
  <si>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</si>
  <si>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</si>
  <si>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</si>
  <si>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</si>
  <si>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</si>
  <si>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</si>
  <si>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</si>
  <si>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</si>
  <si>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</si>
  <si>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</si>
  <si>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</si>
  <si>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</si>
  <si>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</si>
  <si>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</si>
  <si>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</si>
  <si>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</si>
  <si>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</si>
  <si>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</si>
  <si>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</si>
  <si>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</si>
  <si>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</si>
  <si>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</si>
  <si>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</si>
  <si>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</si>
  <si>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</si>
  <si>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</si>
  <si>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</si>
  <si>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</si>
  <si>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</si>
  <si>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</si>
  <si>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</si>
  <si>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</si>
  <si>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</si>
  <si>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</si>
  <si>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</si>
  <si>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</si>
  <si>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</si>
  <si>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</si>
  <si>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</si>
  <si>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</si>
  <si>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</si>
  <si>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</si>
  <si>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</si>
  <si>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</si>
  <si>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</si>
  <si>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</si>
  <si>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</si>
  <si>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</si>
  <si>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</si>
  <si>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</si>
  <si>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</si>
  <si>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</si>
  <si>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</si>
  <si>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</si>
  <si>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</si>
  <si>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</si>
  <si>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</si>
  <si>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</si>
  <si>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</si>
  <si>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</si>
  <si>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</si>
  <si>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</si>
  <si>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</si>
  <si>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</si>
  <si>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</si>
  <si>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</si>
  <si>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</si>
  <si>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</si>
  <si>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</si>
  <si>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</si>
  <si>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</si>
  <si>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</si>
  <si>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</si>
  <si>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</si>
  <si>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</si>
  <si>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</si>
  <si>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</si>
  <si>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</si>
  <si>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</si>
  <si>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</si>
  <si>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</si>
  <si>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</si>
  <si>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</si>
  <si>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</si>
  <si>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</si>
  <si>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</si>
  <si>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</si>
  <si>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</si>
  <si>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</si>
  <si>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</si>
  <si>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</si>
  <si>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</si>
  <si>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</si>
  <si>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</si>
  <si>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</si>
  <si>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</si>
  <si>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</si>
  <si>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</si>
  <si>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</si>
  <si>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</si>
  <si>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</si>
  <si>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</si>
  <si>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</si>
  <si>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</si>
  <si>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</si>
  <si>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</si>
  <si>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</si>
  <si>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</si>
  <si>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</si>
  <si>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</si>
  <si>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</si>
  <si>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</si>
  <si>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</si>
  <si>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</si>
  <si>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</si>
  <si>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</si>
  <si>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</si>
  <si>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</si>
  <si>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</si>
  <si>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</si>
  <si>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</si>
  <si>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</si>
  <si>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</si>
  <si>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</si>
  <si>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</si>
  <si>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</si>
  <si>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</si>
  <si>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</si>
  <si>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</si>
  <si>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</si>
  <si>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</si>
  <si>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</si>
  <si>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</si>
  <si>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</si>
  <si>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</si>
  <si>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</si>
  <si>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</si>
  <si>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</si>
  <si>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</si>
  <si>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</si>
  <si>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</si>
  <si>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</si>
  <si>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</si>
  <si>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</si>
  <si>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</si>
  <si>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</si>
  <si>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</si>
  <si>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</si>
  <si>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</si>
  <si>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</si>
  <si>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</si>
  <si>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</si>
  <si>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</si>
  <si>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</si>
  <si>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</si>
  <si>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</si>
  <si>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</si>
  <si>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</si>
  <si>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</si>
  <si>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</si>
  <si>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</si>
  <si>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</si>
  <si>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</si>
  <si>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</si>
  <si>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</si>
  <si>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</si>
  <si>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</si>
  <si>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</si>
  <si>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</si>
  <si>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</si>
  <si>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</si>
  <si>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</si>
  <si>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</si>
  <si>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</si>
  <si>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</si>
  <si>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</si>
  <si>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</si>
  <si>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</si>
  <si>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</si>
  <si>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</si>
  <si>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</si>
  <si>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</si>
  <si>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</si>
  <si>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</si>
  <si>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</si>
  <si>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</si>
  <si>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</si>
  <si>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</si>
  <si>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</si>
  <si>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</si>
  <si>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</si>
  <si>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</si>
  <si>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</si>
  <si>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</si>
  <si>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</si>
  <si>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</si>
  <si>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</si>
  <si>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</si>
  <si>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</si>
  <si>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</si>
  <si>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</si>
  <si>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</si>
  <si>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</si>
  <si>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</si>
  <si>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</si>
  <si>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</si>
  <si>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</si>
  <si>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</si>
  <si>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</si>
  <si>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</si>
  <si>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</si>
  <si>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</si>
  <si>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</si>
  <si>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</si>
  <si>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</si>
  <si>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</si>
  <si>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</si>
  <si>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</si>
  <si>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</si>
  <si>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</si>
  <si>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</si>
  <si>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</si>
  <si>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</si>
  <si>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</si>
  <si>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</si>
  <si>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</si>
  <si>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</si>
  <si>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</si>
  <si>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</si>
  <si>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</si>
  <si>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</si>
  <si>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</si>
  <si>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</si>
  <si>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</si>
  <si>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</si>
  <si>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</si>
  <si>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</si>
  <si>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</si>
  <si>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</si>
  <si>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</si>
  <si>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</si>
  <si>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</si>
  <si>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</si>
  <si>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</si>
  <si>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</si>
  <si>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</si>
  <si>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</si>
  <si>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</si>
  <si>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</si>
  <si>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</si>
  <si>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</si>
  <si>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</si>
  <si>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</si>
  <si>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</si>
  <si>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</si>
  <si>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</si>
  <si>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</si>
  <si>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</si>
  <si>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</si>
  <si>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</si>
  <si>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</si>
  <si>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</si>
  <si>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</si>
  <si>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</si>
  <si>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</si>
  <si>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</si>
  <si>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</si>
  <si>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</si>
  <si>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</si>
  <si>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</si>
  <si>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</si>
  <si>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</si>
  <si>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</si>
  <si>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</si>
  <si>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</si>
  <si>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</si>
  <si>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</si>
  <si>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</si>
  <si>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</si>
  <si>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</si>
  <si>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</si>
  <si>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</si>
  <si>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</si>
  <si>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</si>
  <si>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</si>
  <si>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</si>
  <si>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</si>
  <si>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</si>
  <si>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</si>
  <si>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</si>
  <si>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</si>
  <si>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</si>
  <si>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</si>
  <si>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</si>
  <si>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</si>
  <si>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</si>
  <si>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</si>
  <si>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</si>
  <si>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</si>
  <si>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</si>
  <si>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</si>
  <si>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</si>
  <si>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</si>
  <si>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</si>
  <si>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</si>
  <si>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</si>
  <si>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</si>
  <si>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</si>
  <si>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</si>
  <si>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</si>
  <si>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</si>
  <si>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</si>
  <si>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</si>
  <si>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</si>
  <si>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</si>
  <si>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</si>
  <si>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</si>
  <si>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</si>
  <si>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</si>
  <si>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</si>
  <si>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</si>
  <si>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</si>
  <si>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</si>
  <si>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</si>
  <si>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</si>
  <si>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</si>
  <si>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</si>
  <si>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</si>
  <si>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</si>
  <si>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</si>
  <si>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</si>
  <si>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</si>
  <si>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</si>
  <si>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</si>
  <si>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</si>
  <si>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</si>
  <si>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</si>
  <si>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</si>
  <si>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</si>
  <si>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</si>
  <si>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</si>
  <si>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</si>
  <si>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</si>
  <si>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</si>
  <si>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</si>
  <si>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</si>
  <si>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</si>
  <si>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</si>
  <si>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</si>
  <si>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</si>
  <si>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</si>
  <si>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</si>
  <si>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</si>
  <si>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</si>
  <si>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</si>
  <si>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</si>
  <si>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</si>
  <si>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</si>
  <si>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</si>
  <si>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</si>
  <si>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</si>
  <si>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</si>
  <si>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</si>
  <si>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</si>
  <si>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</si>
  <si>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</si>
  <si>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</si>
  <si>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</si>
  <si>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</si>
  <si>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</si>
  <si>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</si>
  <si>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</si>
  <si>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</si>
  <si>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</si>
  <si>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</si>
  <si>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</si>
  <si>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</si>
  <si>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</si>
  <si>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</si>
  <si>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</si>
  <si>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</si>
  <si>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</si>
  <si>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</si>
  <si>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</si>
  <si>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</si>
  <si>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</si>
  <si>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</si>
  <si>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</si>
  <si>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</si>
  <si>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</si>
  <si>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</si>
  <si>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</si>
  <si>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</si>
  <si>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</si>
  <si>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</si>
  <si>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</si>
  <si>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</si>
  <si>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</si>
  <si>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</si>
  <si>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</si>
  <si>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</si>
  <si>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</si>
  <si>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</si>
  <si>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</si>
  <si>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</si>
  <si>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</si>
  <si>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</si>
  <si>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</si>
  <si>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</si>
  <si>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</si>
  <si>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</si>
  <si>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</si>
  <si>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</si>
  <si>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</si>
  <si>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</si>
  <si>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</si>
  <si>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</si>
  <si>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</si>
  <si>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</si>
  <si>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</si>
  <si>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</si>
  <si>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</si>
  <si>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</si>
  <si>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</si>
  <si>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</si>
  <si>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</si>
  <si>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</si>
  <si>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</si>
  <si>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</si>
  <si>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</si>
  <si>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</si>
  <si>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</si>
  <si>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</si>
  <si>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</si>
  <si>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</si>
  <si>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</si>
  <si>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</si>
  <si>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</si>
  <si>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</si>
  <si>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</si>
  <si>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</si>
  <si>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</si>
  <si>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</si>
  <si>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</si>
  <si>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</si>
  <si>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</si>
  <si>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</si>
  <si>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</si>
  <si>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</si>
  <si>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</si>
  <si>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</si>
  <si>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</si>
  <si>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</si>
  <si>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</si>
  <si>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</si>
  <si>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</si>
  <si>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</si>
  <si>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</si>
  <si>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</si>
  <si>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</si>
  <si>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</si>
  <si>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</si>
  <si>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</si>
  <si>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</si>
  <si>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</si>
  <si>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</si>
  <si>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</si>
  <si>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</si>
  <si>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</si>
  <si>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</si>
  <si>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</si>
  <si>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</si>
  <si>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</si>
  <si>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</si>
  <si>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</si>
  <si>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</si>
  <si>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</si>
  <si>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</si>
  <si>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</si>
  <si>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</si>
  <si>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</si>
  <si>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</si>
  <si>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</si>
  <si>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</si>
  <si>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</si>
  <si>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</si>
  <si>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</si>
  <si>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</si>
  <si>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</si>
  <si>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</si>
  <si>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</si>
  <si>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</si>
  <si>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</si>
  <si>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</si>
  <si>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</si>
  <si>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</si>
  <si>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</si>
  <si>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</si>
  <si>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</si>
  <si>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</si>
  <si>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</si>
  <si>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</si>
  <si>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</si>
  <si>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</si>
  <si>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</si>
  <si>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</si>
  <si>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</si>
  <si>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</si>
  <si>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</si>
  <si>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</si>
  <si>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</si>
  <si>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</si>
  <si>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</si>
  <si>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</si>
  <si>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</si>
  <si>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</si>
  <si>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</si>
  <si>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</si>
  <si>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</si>
  <si>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</si>
  <si>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</si>
  <si>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</si>
  <si>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</si>
  <si>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</si>
  <si>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</si>
  <si>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</si>
  <si>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</si>
  <si>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</si>
  <si>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</si>
  <si>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</si>
  <si>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</si>
  <si>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</si>
  <si>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</si>
  <si>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</si>
  <si>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</si>
  <si>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</si>
  <si>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</si>
  <si>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</si>
  <si>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</si>
  <si>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</si>
  <si>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</si>
  <si>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</si>
  <si>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</si>
  <si>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</si>
  <si>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</si>
  <si>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</si>
  <si>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</si>
  <si>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</si>
  <si>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</si>
  <si>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</si>
  <si>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</si>
  <si>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</si>
  <si>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</si>
  <si>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</si>
  <si>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</si>
  <si>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</si>
  <si>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</si>
  <si>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</si>
  <si>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</si>
  <si>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</si>
  <si>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</si>
  <si>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</si>
  <si>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</si>
  <si>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</si>
  <si>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</si>
  <si>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</si>
  <si>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</si>
  <si>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</si>
  <si>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</si>
  <si>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</si>
  <si>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</si>
  <si>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</si>
  <si>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</si>
  <si>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</si>
  <si>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</si>
  <si>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</si>
  <si>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</si>
  <si>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</si>
  <si>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</si>
  <si>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</si>
  <si>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</si>
  <si>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</si>
  <si>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</si>
  <si>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</si>
  <si>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</si>
  <si>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</si>
  <si>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</si>
  <si>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</si>
  <si>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</si>
  <si>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</si>
  <si>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</si>
  <si>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</si>
  <si>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</si>
  <si>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</si>
  <si>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</si>
  <si>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</si>
  <si>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</si>
  <si>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</si>
  <si>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</si>
  <si>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</si>
  <si>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</si>
  <si>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</si>
  <si>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</si>
  <si>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</si>
  <si>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</si>
  <si>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</si>
  <si>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</si>
  <si>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</si>
  <si>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</si>
  <si>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</si>
  <si>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</si>
  <si>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</si>
  <si>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</si>
  <si>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</si>
  <si>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</si>
  <si>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</si>
  <si>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</si>
  <si>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</si>
  <si>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</si>
  <si>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</si>
  <si>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</si>
  <si>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</si>
  <si>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</si>
  <si>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</si>
  <si>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</si>
  <si>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</si>
  <si>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</si>
  <si>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</si>
  <si>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</si>
  <si>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</si>
  <si>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</si>
  <si>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</si>
  <si>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</si>
  <si>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</si>
  <si>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</si>
  <si>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</si>
  <si>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</si>
  <si>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</si>
  <si>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</si>
  <si>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</si>
  <si>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</si>
  <si>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</si>
  <si>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</si>
  <si>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</si>
  <si>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</si>
  <si>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</si>
  <si>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</si>
  <si>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</si>
  <si>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</si>
  <si>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</si>
  <si>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</si>
  <si>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</si>
  <si>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</si>
  <si>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</si>
  <si>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</si>
  <si>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</si>
  <si>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</si>
  <si>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</si>
  <si>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</si>
  <si>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</si>
  <si>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</si>
  <si>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</si>
  <si>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</si>
  <si>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</si>
  <si>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</si>
  <si>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</si>
  <si>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</si>
  <si>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</si>
  <si>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</si>
  <si>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</si>
  <si>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</si>
  <si>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</si>
  <si>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</si>
  <si>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</si>
  <si>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</si>
  <si>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</si>
  <si>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</si>
  <si>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</si>
  <si>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</si>
  <si>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</si>
  <si>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</si>
  <si>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</si>
  <si>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</si>
  <si>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</si>
  <si>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</si>
  <si>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</si>
  <si>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</si>
  <si>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</si>
  <si>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</si>
  <si>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</si>
  <si>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</si>
  <si>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</si>
  <si>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</si>
  <si>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</si>
  <si>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</si>
  <si>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</si>
  <si>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</si>
  <si>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</si>
  <si>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</si>
  <si>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</si>
  <si>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</si>
  <si>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</si>
  <si>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</si>
  <si>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</si>
  <si>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</si>
  <si>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</si>
  <si>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</si>
  <si>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</si>
  <si>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</si>
  <si>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</si>
  <si>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</si>
  <si>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</si>
  <si>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</si>
  <si>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</si>
  <si>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</si>
  <si>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</si>
  <si>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</si>
  <si>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</si>
  <si>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</si>
  <si>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</si>
  <si>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</si>
  <si>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</si>
  <si>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</si>
  <si>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</si>
  <si>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</si>
  <si>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</si>
  <si>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</si>
  <si>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</si>
  <si>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</si>
  <si>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</si>
  <si>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</si>
  <si>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</si>
  <si>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</si>
  <si>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</si>
  <si>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</si>
  <si>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</si>
  <si>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</si>
  <si>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</si>
  <si>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</si>
  <si>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</si>
  <si>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</si>
  <si>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</si>
  <si>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</si>
  <si>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</si>
  <si>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</si>
  <si>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</si>
  <si>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</si>
  <si>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</si>
  <si>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</si>
  <si>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</si>
  <si>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</si>
  <si>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</si>
  <si>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</si>
  <si>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</si>
  <si>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</si>
  <si>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</si>
  <si>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</si>
  <si>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</si>
  <si>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</si>
  <si>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</si>
  <si>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</si>
  <si>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</si>
  <si>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</si>
  <si>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</si>
  <si>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</si>
  <si>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</si>
  <si>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</si>
  <si>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</si>
  <si>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</si>
  <si>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</si>
  <si>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</si>
  <si>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</si>
  <si>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</si>
  <si>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</si>
  <si>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</si>
  <si>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</si>
  <si>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</si>
  <si>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</si>
  <si>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</si>
  <si>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</si>
  <si>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</si>
  <si>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</si>
  <si>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</si>
  <si>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</si>
  <si>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</si>
  <si>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</si>
  <si>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</si>
  <si>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</si>
  <si>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</si>
  <si>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</si>
  <si>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</si>
  <si>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</si>
  <si>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</si>
  <si>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</si>
  <si>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</si>
  <si>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</si>
  <si>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</si>
  <si>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</si>
  <si>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</si>
  <si>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</si>
  <si>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</si>
  <si>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</si>
  <si>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</si>
  <si>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</si>
  <si>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</si>
  <si>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</si>
  <si>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</si>
  <si>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</si>
  <si>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</si>
  <si>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</si>
  <si>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</si>
  <si>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</si>
  <si>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</si>
  <si>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</si>
  <si>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</si>
  <si>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</si>
  <si>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</si>
  <si>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</si>
  <si>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</si>
  <si>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</si>
  <si>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</si>
  <si>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</si>
  <si>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</si>
  <si>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</si>
  <si>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</si>
  <si>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</si>
  <si>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</si>
  <si>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</si>
  <si>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</si>
  <si>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</si>
  <si>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</si>
  <si>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</si>
  <si>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</si>
  <si>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</si>
  <si>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</si>
  <si>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</si>
  <si>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</si>
  <si>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</si>
  <si>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</si>
  <si>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</si>
  <si>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</si>
  <si>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</si>
  <si>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</si>
  <si>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</si>
  <si>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</si>
  <si>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</si>
  <si>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</si>
  <si>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</si>
  <si>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</si>
  <si>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</si>
  <si>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</si>
  <si>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</si>
  <si>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</si>
  <si>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</si>
  <si>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</si>
  <si>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</si>
  <si>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</si>
  <si>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</si>
  <si>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</si>
  <si>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</si>
  <si>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</si>
  <si>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</si>
  <si>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</si>
  <si>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</si>
  <si>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</si>
  <si>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</si>
  <si>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</si>
  <si>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</si>
  <si>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</si>
  <si>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</si>
  <si>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</si>
  <si>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</si>
  <si>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</si>
  <si>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</si>
  <si>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</si>
  <si>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</si>
  <si>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</si>
  <si>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</si>
  <si>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</si>
  <si>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</si>
  <si>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</si>
  <si>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</si>
  <si>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</si>
  <si>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</si>
  <si>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</si>
  <si>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</si>
  <si>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</si>
  <si>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</si>
  <si>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</si>
  <si>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</si>
  <si>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</si>
  <si>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</si>
  <si>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</si>
  <si>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</si>
  <si>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</si>
  <si>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</si>
  <si>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</si>
  <si>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</si>
  <si>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</si>
  <si>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</si>
  <si>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</si>
  <si>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</si>
  <si>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</si>
  <si>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</si>
  <si>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</si>
  <si>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</si>
  <si>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</si>
  <si>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</si>
  <si>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</si>
  <si>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</si>
  <si>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</si>
  <si>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</si>
  <si>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</si>
  <si>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</si>
  <si>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</si>
  <si>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</si>
  <si>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</si>
  <si>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</si>
  <si>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</si>
  <si>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</si>
  <si>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</si>
  <si>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</si>
  <si>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</si>
  <si>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</si>
  <si>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</si>
  <si>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</si>
  <si>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</si>
  <si>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</si>
  <si>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</si>
  <si>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</si>
  <si>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</si>
  <si>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</si>
  <si>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</si>
  <si>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</si>
  <si>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</si>
  <si>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</si>
  <si>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</si>
  <si>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</si>
  <si>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</si>
  <si>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</si>
  <si>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</si>
  <si>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</si>
  <si>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</si>
  <si>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</si>
  <si>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</si>
  <si>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</si>
  <si>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</si>
  <si>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</si>
  <si>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</si>
  <si>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</si>
  <si>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</si>
  <si>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</si>
  <si>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</si>
  <si>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</si>
  <si>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</si>
  <si>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</si>
  <si>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</si>
  <si>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</si>
  <si>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</si>
  <si>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</si>
  <si>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</si>
  <si>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</si>
  <si>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</si>
  <si>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</si>
  <si>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</si>
  <si>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</si>
  <si>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</si>
  <si>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</si>
  <si>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</si>
  <si>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</si>
  <si>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</si>
  <si>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</si>
  <si>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</si>
  <si>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</si>
  <si>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</si>
  <si>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</si>
  <si>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</si>
  <si>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</si>
  <si>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</si>
  <si>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</si>
  <si>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</si>
  <si>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</si>
  <si>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</si>
  <si>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</si>
  <si>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</si>
  <si>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</si>
  <si>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</si>
  <si>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</si>
  <si>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</si>
  <si>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</si>
  <si>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</si>
  <si>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</si>
  <si>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</si>
  <si>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</si>
  <si>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</si>
  <si>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</si>
  <si>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</si>
  <si>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</si>
  <si>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</si>
  <si>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</si>
  <si>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</si>
  <si>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</si>
  <si>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</si>
  <si>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</si>
  <si>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</si>
  <si>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</si>
  <si>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</si>
  <si>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</si>
  <si>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</si>
  <si>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</si>
  <si>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</si>
  <si>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</si>
  <si>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</si>
  <si>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</si>
  <si>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</si>
  <si>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</si>
  <si>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</si>
  <si>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</si>
  <si>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</si>
  <si>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</si>
  <si>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</si>
  <si>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</si>
  <si>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</si>
  <si>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</si>
  <si>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</si>
  <si>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</si>
  <si>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</si>
  <si>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</si>
  <si>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</si>
  <si>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</si>
  <si>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</si>
  <si>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</si>
  <si>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</si>
  <si>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</si>
  <si>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</si>
  <si>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</si>
  <si>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</si>
  <si>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</si>
  <si>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</si>
  <si>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</si>
  <si>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</si>
  <si>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</si>
  <si>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</si>
  <si>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</si>
  <si>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</si>
  <si>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</si>
  <si>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</si>
  <si>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</si>
  <si>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</si>
  <si>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</si>
  <si>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</si>
  <si>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</si>
  <si>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</si>
  <si>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</si>
  <si>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</si>
  <si>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</si>
  <si>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</si>
  <si>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</si>
  <si>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</si>
  <si>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</si>
  <si>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</si>
  <si>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</si>
  <si>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</si>
  <si>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</si>
  <si>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</si>
  <si>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</si>
  <si>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</si>
  <si>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</si>
  <si>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</si>
  <si>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</si>
  <si>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</si>
  <si>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</si>
  <si>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</si>
  <si>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</si>
  <si>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</si>
  <si>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</si>
  <si>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</si>
  <si>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</si>
  <si>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</si>
  <si>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</si>
  <si>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</si>
  <si>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</si>
  <si>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</si>
  <si>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</si>
  <si>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</si>
  <si>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</si>
  <si>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</si>
  <si>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</si>
  <si>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</si>
  <si>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</si>
  <si>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</si>
  <si>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</si>
  <si>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</si>
  <si>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</si>
  <si>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</si>
  <si>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</si>
  <si>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</si>
  <si>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</si>
  <si>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</si>
  <si>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</si>
  <si>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</si>
  <si>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</si>
  <si>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</si>
  <si>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</si>
  <si>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</si>
  <si>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</si>
  <si>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</si>
  <si>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</si>
  <si>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</si>
  <si>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</si>
  <si>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</si>
  <si>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</si>
  <si>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</si>
  <si>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</si>
  <si>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</si>
  <si>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</si>
  <si>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</si>
  <si>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</si>
  <si>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</si>
  <si>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</si>
  <si>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</si>
  <si>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</si>
  <si>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</si>
  <si>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</si>
  <si>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</si>
  <si>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</si>
  <si>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</si>
  <si>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</si>
  <si>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</si>
  <si>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</si>
  <si>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</si>
  <si>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</si>
  <si>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</si>
  <si>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</si>
  <si>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</si>
  <si>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</si>
  <si>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</si>
  <si>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</si>
  <si>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</si>
  <si>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</si>
  <si>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</si>
  <si>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</si>
  <si>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</si>
  <si>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</si>
  <si>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</si>
  <si>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</si>
  <si>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</si>
  <si>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</si>
  <si>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</si>
  <si>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</si>
  <si>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</si>
  <si>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</si>
  <si>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</si>
  <si>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</si>
  <si>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</si>
  <si>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</si>
  <si>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</si>
  <si>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</si>
  <si>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</si>
  <si>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</si>
  <si>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</si>
  <si>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</si>
  <si>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</si>
  <si>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</si>
  <si>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</si>
  <si>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</si>
  <si>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</si>
  <si>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</si>
  <si>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</si>
  <si>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</si>
  <si>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</si>
  <si>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</si>
  <si>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</si>
  <si>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</si>
  <si>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</si>
  <si>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</si>
  <si>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</si>
  <si>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</si>
  <si>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</si>
  <si>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</si>
  <si>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</si>
  <si>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</si>
  <si>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</si>
  <si>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</si>
  <si>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</si>
  <si>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</si>
  <si>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</si>
  <si>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</si>
  <si>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</si>
  <si>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</si>
  <si>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</si>
  <si>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</si>
  <si>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</si>
  <si>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</si>
  <si>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</si>
  <si>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</si>
  <si>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</si>
  <si>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</si>
  <si>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</si>
  <si>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</si>
  <si>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</si>
  <si>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</si>
  <si>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</si>
  <si>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</si>
  <si>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</si>
  <si>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</si>
  <si>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</si>
  <si>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</si>
  <si>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</si>
  <si>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</si>
  <si>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</si>
  <si>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</si>
  <si>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</si>
  <si>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</si>
  <si>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</si>
  <si>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</si>
  <si>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</si>
  <si>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</si>
  <si>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</si>
  <si>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</si>
  <si>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</si>
  <si>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</si>
  <si>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</si>
  <si>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</si>
  <si>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</si>
  <si>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</si>
  <si>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</si>
  <si>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</si>
  <si>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</si>
  <si>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</si>
  <si>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</si>
  <si>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</si>
  <si>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</si>
  <si>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</si>
  <si>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</si>
  <si>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</si>
  <si>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</si>
  <si>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</si>
  <si>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</si>
  <si>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</si>
  <si>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</si>
  <si>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</si>
  <si>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</si>
  <si>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</si>
  <si>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</si>
  <si>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</si>
  <si>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</si>
  <si>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</si>
  <si>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</si>
  <si>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</si>
  <si>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</si>
  <si>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</si>
  <si>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</si>
  <si>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</si>
  <si>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</si>
  <si>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</si>
  <si>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</si>
  <si>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</si>
  <si>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</si>
  <si>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</si>
  <si>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</si>
  <si>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</si>
  <si>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</si>
  <si>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</si>
  <si>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</si>
  <si>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</si>
  <si>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</si>
  <si>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</si>
  <si>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</si>
  <si>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</si>
  <si>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</si>
  <si>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</si>
  <si>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</si>
  <si>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</si>
  <si>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</si>
  <si>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</si>
  <si>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</si>
  <si>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</si>
  <si>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</si>
  <si>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</si>
  <si>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</si>
  <si>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</si>
  <si>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</si>
  <si>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</si>
  <si>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</si>
  <si>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</si>
  <si>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</si>
  <si>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</si>
  <si>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</si>
  <si>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</si>
  <si>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</si>
  <si>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</si>
  <si>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</si>
  <si>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</si>
  <si>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</si>
  <si>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</si>
  <si>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</si>
  <si>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</si>
  <si>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</si>
  <si>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</si>
  <si>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</si>
  <si>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</si>
  <si>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</si>
  <si>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</si>
  <si>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</si>
  <si>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</si>
  <si>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</si>
  <si>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</si>
  <si>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</si>
  <si>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</si>
  <si>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</si>
  <si>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</si>
  <si>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</si>
  <si>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</si>
  <si>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</si>
  <si>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</si>
  <si>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</si>
  <si>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</si>
  <si>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</si>
  <si>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</si>
  <si>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</si>
  <si>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</si>
  <si>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</si>
  <si>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</si>
  <si>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</si>
  <si>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</si>
  <si>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</si>
  <si>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</si>
  <si>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</si>
  <si>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</si>
  <si>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</si>
  <si>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</si>
  <si>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</si>
  <si>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</si>
  <si>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</si>
  <si>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</si>
  <si>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</si>
  <si>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</si>
  <si>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</si>
  <si>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</si>
  <si>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</si>
  <si>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</si>
  <si>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</si>
  <si>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</si>
  <si>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</si>
  <si>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</si>
  <si>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</si>
  <si>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</si>
  <si>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</si>
  <si>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</si>
  <si>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</si>
  <si>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</si>
  <si>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</si>
  <si>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</si>
  <si>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</si>
  <si>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</si>
  <si>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</si>
  <si>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</si>
  <si>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</si>
  <si>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</si>
  <si>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</si>
  <si>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</si>
  <si>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</si>
  <si>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</si>
  <si>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</si>
  <si>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</si>
  <si>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</si>
  <si>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</si>
  <si>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</si>
  <si>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</si>
  <si>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</si>
  <si>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</si>
  <si>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</si>
  <si>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</si>
  <si>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</si>
  <si>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</si>
  <si>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</si>
  <si>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</si>
  <si>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</si>
  <si>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</si>
  <si>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</si>
  <si>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</si>
  <si>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</si>
  <si>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</si>
  <si>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</si>
  <si>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</si>
  <si>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</si>
  <si>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</si>
  <si>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</si>
  <si>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</si>
  <si>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</si>
  <si>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</si>
  <si>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</si>
  <si>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</si>
  <si>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</si>
  <si>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</si>
  <si>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</si>
  <si>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</si>
  <si>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</si>
  <si>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</si>
  <si>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</si>
  <si>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</si>
  <si>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</si>
  <si>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</si>
  <si>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</si>
  <si>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</si>
  <si>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</si>
  <si>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</si>
  <si>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</si>
  <si>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</si>
  <si>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</si>
  <si>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</si>
  <si>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</si>
  <si>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</si>
  <si>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</si>
  <si>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</si>
  <si>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</si>
  <si>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</si>
  <si>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</si>
  <si>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</si>
  <si>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</si>
  <si>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</si>
  <si>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</si>
  <si>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</si>
  <si>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</si>
  <si>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</si>
  <si>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</si>
  <si>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</si>
  <si>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</si>
  <si>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</si>
  <si>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</si>
  <si>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</si>
  <si>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</si>
  <si>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</si>
  <si>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</si>
  <si>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</si>
  <si>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</si>
  <si>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</si>
  <si>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</si>
  <si>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</si>
  <si>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</si>
  <si>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</si>
  <si>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</si>
  <si>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</si>
  <si>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</si>
  <si>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</si>
  <si>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</si>
  <si>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</si>
  <si>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</si>
  <si>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</si>
  <si>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</si>
  <si>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</si>
  <si>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</si>
  <si>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</si>
  <si>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</si>
  <si>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</si>
  <si>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</si>
  <si>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</si>
  <si>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</si>
  <si>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</si>
  <si>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</si>
  <si>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</si>
  <si>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</si>
  <si>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</si>
  <si>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</si>
  <si>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</si>
  <si>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</si>
  <si>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</si>
  <si>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</si>
  <si>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</si>
  <si>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</si>
  <si>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</si>
  <si>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</si>
  <si>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</si>
  <si>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</si>
  <si>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</si>
  <si>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</si>
  <si>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</si>
  <si>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</si>
  <si>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</si>
  <si>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</si>
  <si>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</si>
  <si>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</si>
  <si>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</si>
  <si>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</si>
  <si>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</si>
  <si>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</si>
  <si>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</si>
  <si>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</si>
  <si>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</si>
  <si>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</si>
  <si>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</si>
  <si>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</si>
  <si>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</si>
  <si>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</si>
  <si>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</si>
  <si>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</si>
  <si>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</si>
  <si>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</si>
  <si>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</si>
  <si>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</si>
  <si>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</si>
  <si>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</si>
  <si>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</si>
  <si>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</si>
  <si>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</si>
  <si>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</si>
  <si>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</si>
  <si>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</si>
  <si>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</si>
  <si>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</si>
  <si>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</si>
  <si>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</si>
  <si>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</si>
  <si>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</si>
  <si>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</si>
  <si>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</si>
  <si>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</si>
  <si>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</si>
  <si>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</si>
  <si>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</si>
  <si>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</si>
  <si>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</si>
  <si>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</si>
  <si>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</si>
  <si>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</si>
  <si>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</si>
  <si>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</si>
  <si>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</si>
  <si>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</si>
  <si>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</si>
  <si>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</si>
  <si>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</si>
  <si>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</si>
  <si>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</si>
  <si>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</si>
  <si>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</si>
  <si>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</si>
  <si>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</si>
  <si>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</si>
  <si>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</si>
  <si>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</si>
  <si>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</si>
  <si>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</si>
  <si>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</si>
  <si>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</si>
  <si>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</si>
  <si>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</si>
  <si>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</si>
  <si>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</si>
  <si>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</si>
  <si>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</si>
  <si>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</si>
  <si>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</si>
  <si>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</si>
  <si>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</si>
  <si>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</si>
  <si>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</si>
  <si>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</si>
  <si>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</si>
  <si>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</si>
  <si>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</si>
  <si>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</si>
  <si>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</si>
  <si>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</si>
  <si>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</si>
  <si>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</si>
  <si>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</si>
  <si>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</si>
  <si>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</si>
  <si>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</si>
  <si>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</si>
  <si>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</si>
  <si>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</si>
  <si>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</si>
  <si>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</si>
  <si>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</si>
  <si>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</si>
  <si>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</si>
  <si>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</si>
  <si>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</si>
  <si>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</si>
  <si>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</si>
  <si>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</si>
  <si>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</si>
  <si>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</si>
  <si>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</si>
  <si>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</si>
  <si>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</si>
  <si>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</si>
  <si>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</si>
  <si>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</si>
  <si>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</si>
  <si>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</si>
  <si>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</si>
  <si>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</si>
  <si>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</si>
  <si>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</si>
  <si>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</si>
  <si>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</si>
  <si>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</si>
  <si>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</si>
  <si>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</si>
  <si>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</si>
  <si>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</si>
  <si>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</si>
  <si>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</si>
  <si>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</si>
  <si>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</si>
  <si>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</si>
  <si>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</si>
  <si>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</si>
  <si>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</si>
  <si>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</si>
  <si>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</si>
  <si>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</si>
  <si>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</si>
  <si>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</si>
  <si>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</si>
  <si>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</si>
  <si>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</si>
  <si>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</si>
  <si>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</si>
  <si>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</si>
  <si>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</si>
  <si>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</si>
  <si>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</si>
  <si>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</si>
  <si>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</si>
  <si>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</si>
  <si>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</si>
  <si>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</si>
  <si>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</si>
  <si>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</si>
  <si>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</si>
  <si>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</si>
  <si>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</si>
  <si>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</si>
  <si>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</si>
  <si>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</si>
  <si>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</si>
  <si>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</si>
  <si>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</si>
  <si>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</si>
  <si>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</si>
  <si>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</si>
  <si>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</si>
  <si>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</si>
  <si>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</si>
  <si>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</si>
  <si>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</si>
  <si>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</si>
  <si>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</si>
  <si>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</si>
  <si>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</si>
  <si>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</si>
  <si>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</si>
  <si>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</si>
  <si>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</si>
  <si>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</si>
  <si>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</si>
  <si>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</si>
  <si>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</si>
  <si>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</si>
  <si>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</si>
  <si>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</si>
  <si>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</si>
  <si>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</si>
  <si>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</si>
  <si>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</si>
  <si>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</si>
  <si>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</si>
  <si>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</si>
  <si>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</si>
  <si>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</si>
  <si>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</si>
  <si>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</si>
  <si>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</si>
  <si>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</si>
  <si>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</si>
  <si>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</si>
  <si>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</si>
  <si>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</si>
  <si>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</si>
  <si>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</si>
  <si>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</si>
  <si>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</si>
  <si>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</si>
  <si>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</si>
  <si>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</si>
  <si>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</si>
  <si>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</si>
  <si>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</si>
  <si>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</si>
  <si>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</si>
  <si>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</si>
  <si>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</si>
  <si>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</si>
  <si>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</si>
  <si>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</si>
  <si>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</si>
  <si>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</si>
  <si>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</si>
  <si>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</si>
  <si>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</si>
  <si>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</si>
  <si>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</si>
  <si>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</si>
  <si>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</si>
  <si>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</si>
  <si>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</si>
  <si>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</si>
  <si>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</si>
  <si>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</si>
  <si>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</si>
  <si>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</si>
  <si>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</si>
  <si>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</si>
  <si>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</si>
  <si>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</si>
  <si>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</si>
  <si>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</si>
  <si>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</si>
  <si>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</si>
  <si>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</si>
  <si>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</si>
  <si>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</si>
  <si>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</si>
  <si>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</si>
  <si>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</si>
  <si>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</si>
  <si>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</si>
  <si>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</si>
  <si>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</si>
  <si>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</si>
  <si>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</si>
  <si>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</si>
  <si>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</si>
  <si>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</si>
  <si>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</si>
  <si>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</si>
  <si>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</si>
  <si>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</si>
  <si>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</si>
  <si>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</si>
  <si>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</si>
  <si>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</si>
  <si>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</si>
  <si>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</si>
  <si>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</si>
  <si>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</si>
  <si>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</si>
  <si>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</si>
  <si>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</si>
  <si>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</si>
  <si>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</si>
  <si>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</si>
  <si>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</si>
  <si>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</si>
  <si>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</si>
  <si>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</si>
  <si>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</si>
  <si>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</si>
  <si>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</si>
  <si>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</si>
  <si>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</si>
  <si>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</si>
  <si>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</si>
  <si>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</si>
  <si>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</si>
  <si>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</si>
  <si>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</si>
  <si>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</si>
  <si>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</si>
  <si>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</si>
  <si>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</si>
  <si>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</si>
  <si>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</si>
  <si>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</si>
  <si>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</si>
  <si>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</si>
  <si>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</si>
  <si>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</si>
  <si>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</si>
  <si>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</si>
  <si>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</si>
  <si>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</si>
  <si>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</si>
  <si>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</si>
  <si>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</si>
  <si>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</si>
  <si>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</si>
  <si>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</si>
  <si>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</si>
  <si>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</si>
  <si>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</si>
  <si>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</si>
  <si>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</si>
  <si>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</si>
  <si>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</si>
  <si>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</si>
  <si>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</si>
  <si>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</si>
  <si>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</si>
  <si>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</si>
  <si>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</si>
  <si>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</si>
  <si>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</si>
  <si>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</si>
  <si>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</si>
  <si>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</si>
  <si>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</si>
  <si>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</si>
  <si>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</si>
  <si>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</si>
  <si>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</si>
  <si>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</si>
  <si>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</si>
  <si>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</si>
  <si>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</si>
  <si>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</si>
  <si>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</si>
  <si>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</si>
  <si>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</si>
  <si>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</si>
  <si>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</si>
  <si>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</si>
  <si>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</si>
  <si>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</si>
  <si>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</si>
  <si>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</si>
  <si>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</si>
  <si>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</si>
  <si>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</si>
  <si>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</si>
  <si>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</si>
  <si>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</si>
  <si>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</si>
  <si>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</si>
  <si>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</si>
  <si>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</si>
  <si>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</si>
  <si>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</si>
  <si>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</si>
  <si>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</si>
  <si>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</si>
  <si>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</si>
  <si>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</si>
  <si>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</si>
  <si>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</si>
  <si>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</si>
  <si>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</si>
  <si>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</si>
  <si>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</si>
  <si>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</si>
  <si>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</si>
  <si>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</si>
  <si>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</si>
  <si>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</si>
  <si>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</si>
  <si>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</si>
  <si>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</si>
  <si>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</si>
  <si>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</si>
  <si>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</si>
  <si>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</si>
  <si>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</si>
  <si>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</si>
  <si>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</si>
  <si>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</si>
  <si>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</si>
  <si>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</si>
  <si>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</si>
  <si>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</si>
  <si>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</si>
  <si>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</si>
  <si>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</si>
  <si>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</si>
  <si>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</si>
  <si>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</si>
  <si>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</si>
  <si>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</si>
  <si>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</si>
  <si>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</si>
  <si>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</si>
  <si>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</si>
  <si>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</si>
  <si>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</si>
  <si>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</si>
  <si>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</si>
  <si>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</si>
  <si>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</si>
  <si>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</si>
  <si>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</si>
  <si>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</si>
  <si>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</si>
  <si>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</si>
  <si>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</si>
  <si>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</si>
  <si>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</si>
  <si>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</si>
  <si>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</si>
  <si>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</si>
  <si>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</si>
  <si>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</si>
  <si>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</si>
  <si>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</si>
  <si>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</si>
  <si>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</si>
  <si>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</si>
  <si>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</si>
  <si>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</si>
  <si>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</si>
  <si>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</si>
  <si>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</si>
  <si>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</si>
  <si>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</si>
  <si>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</si>
  <si>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</si>
  <si>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</si>
  <si>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</si>
  <si>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</si>
  <si>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</si>
  <si>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</si>
  <si>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</si>
  <si>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</si>
  <si>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</si>
  <si>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</si>
  <si>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</si>
  <si>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</si>
  <si>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</si>
  <si>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</si>
  <si>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</si>
  <si>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</si>
  <si>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</si>
  <si>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</si>
  <si>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</si>
  <si>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</si>
  <si>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</si>
  <si>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</si>
  <si>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</si>
  <si>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</si>
  <si>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</si>
  <si>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</si>
  <si>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</si>
  <si>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</si>
  <si>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</si>
  <si>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</si>
  <si>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</si>
  <si>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</si>
  <si>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</si>
  <si>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</si>
  <si>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</si>
  <si>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</si>
  <si>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</si>
  <si>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</si>
  <si>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</si>
  <si>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</si>
  <si>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</si>
  <si>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</si>
  <si>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</si>
  <si>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</si>
  <si>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</si>
  <si>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</si>
  <si>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</si>
  <si>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</si>
  <si>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</si>
  <si>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</si>
  <si>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</si>
  <si>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</si>
  <si>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</si>
  <si>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</si>
  <si>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</si>
  <si>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</si>
  <si>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</si>
  <si>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</si>
  <si>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</si>
  <si>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</si>
  <si>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</si>
  <si>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</si>
  <si>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</si>
  <si>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</si>
  <si>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</si>
  <si>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</si>
  <si>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</si>
  <si>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</si>
  <si>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</si>
  <si>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</si>
  <si>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</si>
  <si>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</si>
  <si>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</si>
  <si>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</si>
  <si>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</si>
  <si>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</si>
  <si>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</si>
  <si>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</si>
  <si>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</si>
  <si>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</si>
  <si>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</si>
  <si>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</si>
  <si>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</si>
  <si>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</si>
  <si>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</si>
  <si>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</si>
  <si>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</si>
  <si>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</si>
  <si>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</si>
  <si>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</si>
  <si>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</si>
  <si>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</si>
  <si>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</si>
  <si>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</si>
  <si>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</si>
  <si>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</si>
  <si>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</si>
  <si>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</si>
  <si>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</si>
  <si>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</si>
  <si>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</si>
  <si>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</si>
  <si>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</si>
  <si>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</si>
  <si>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</si>
  <si>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</si>
  <si>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</si>
  <si>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</si>
  <si>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</si>
  <si>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</si>
  <si>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</si>
  <si>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</si>
  <si>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</si>
  <si>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</si>
  <si>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</si>
  <si>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</si>
  <si>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</si>
  <si>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</si>
  <si>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</si>
  <si>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</si>
  <si>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</si>
  <si>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</si>
  <si>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</si>
  <si>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</si>
  <si>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</si>
  <si>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</si>
  <si>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</si>
  <si>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</si>
  <si>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</si>
  <si>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</si>
  <si>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</si>
  <si>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</si>
  <si>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</si>
  <si>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</si>
  <si>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</si>
  <si>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</si>
  <si>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</si>
  <si>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</si>
  <si>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</si>
  <si>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</si>
  <si>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</si>
  <si>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</si>
  <si>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</si>
  <si>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</si>
  <si>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</si>
  <si>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</si>
  <si>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</si>
  <si>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</si>
  <si>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</si>
  <si>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</si>
  <si>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</si>
  <si>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</si>
  <si>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</si>
  <si>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</si>
  <si>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</si>
  <si>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</si>
  <si>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</si>
  <si>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</si>
  <si>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</si>
  <si>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</si>
  <si>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</si>
  <si>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</si>
  <si>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</si>
  <si>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</si>
  <si>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</si>
  <si>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</si>
  <si>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</si>
  <si>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</si>
  <si>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</si>
  <si>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</si>
  <si>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</si>
  <si>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</si>
  <si>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</si>
  <si>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</si>
  <si>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</si>
  <si>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</si>
  <si>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</si>
  <si>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</si>
  <si>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</si>
  <si>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</si>
  <si>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</si>
  <si>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</si>
  <si>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</si>
  <si>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</si>
  <si>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</si>
  <si>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</si>
  <si>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</si>
  <si>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</si>
  <si>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</si>
  <si>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</si>
  <si>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</si>
  <si>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</si>
  <si>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</si>
  <si>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</si>
  <si>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</si>
  <si>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</si>
  <si>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</si>
  <si>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</si>
  <si>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</si>
  <si>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</si>
  <si>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</si>
  <si>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</si>
  <si>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</si>
  <si>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</si>
  <si>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</si>
  <si>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</si>
  <si>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</si>
  <si>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</si>
  <si>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</si>
  <si>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</si>
  <si>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</si>
  <si>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</si>
  <si>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</si>
  <si>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</si>
  <si>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</si>
  <si>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</si>
  <si>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</si>
  <si>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</si>
  <si>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</si>
  <si>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</si>
  <si>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</si>
  <si>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</si>
  <si>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</si>
  <si>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</si>
  <si>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</si>
  <si>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</si>
  <si>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</si>
  <si>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</si>
  <si>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</si>
  <si>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</si>
  <si>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</si>
  <si>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</si>
  <si>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</si>
  <si>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</si>
  <si>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</si>
  <si>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</si>
  <si>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</si>
  <si>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</si>
  <si>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</si>
  <si>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</si>
  <si>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</si>
  <si>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</si>
  <si>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</si>
  <si>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</si>
  <si>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</si>
  <si>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</si>
  <si>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</si>
  <si>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</si>
  <si>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</si>
  <si>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</si>
  <si>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</si>
  <si>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</si>
  <si>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</si>
  <si>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</si>
  <si>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</si>
  <si>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</si>
  <si>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</si>
  <si>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</si>
  <si>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</si>
  <si>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</si>
  <si>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</si>
  <si>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</si>
  <si>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</si>
  <si>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</si>
  <si>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</si>
  <si>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</si>
  <si>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</si>
  <si>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</si>
  <si>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</si>
  <si>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</si>
  <si>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</si>
  <si>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</si>
  <si>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</si>
  <si>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</si>
  <si>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</si>
  <si>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</si>
  <si>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</si>
  <si>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</si>
  <si>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</si>
  <si>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</si>
  <si>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</si>
  <si>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</si>
  <si>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</si>
  <si>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</si>
  <si>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</si>
  <si>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</si>
  <si>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</si>
  <si>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</si>
  <si>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</si>
  <si>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</si>
  <si>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</si>
  <si>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</si>
  <si>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</si>
  <si>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</si>
  <si>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</si>
  <si>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</si>
  <si>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</si>
  <si>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</si>
  <si>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</si>
  <si>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</si>
  <si>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</si>
  <si>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</si>
  <si>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</si>
  <si>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</si>
  <si>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</si>
  <si>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</si>
  <si>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</si>
  <si>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</si>
  <si>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</si>
  <si>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</si>
  <si>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</si>
  <si>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</si>
  <si>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</si>
  <si>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</si>
  <si>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</si>
  <si>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</si>
  <si>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</si>
  <si>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</si>
  <si>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</si>
  <si>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</si>
  <si>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</si>
  <si>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</si>
  <si>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</si>
  <si>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</si>
  <si>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</si>
  <si>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</si>
  <si>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</si>
  <si>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</si>
  <si>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</si>
  <si>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</si>
  <si>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</si>
  <si>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</si>
  <si>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</si>
  <si>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</si>
  <si>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</si>
  <si>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</si>
  <si>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</si>
  <si>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</si>
  <si>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</si>
  <si>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</si>
  <si>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</si>
  <si>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</si>
  <si>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</si>
  <si>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</si>
  <si>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</si>
  <si>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</si>
  <si>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</si>
  <si>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</si>
  <si>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</si>
  <si>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</si>
  <si>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</si>
  <si>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</si>
  <si>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</si>
  <si>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</si>
  <si>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</si>
  <si>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</si>
  <si>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</si>
  <si>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</si>
  <si>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</si>
  <si>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</si>
  <si>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</si>
  <si>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</si>
  <si>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</si>
  <si>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</si>
  <si>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</si>
  <si>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</si>
  <si>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</si>
  <si>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</si>
  <si>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</si>
  <si>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</si>
  <si>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</si>
  <si>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</si>
  <si>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</si>
  <si>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</si>
  <si>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</si>
  <si>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</si>
  <si>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</si>
  <si>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</si>
  <si>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</si>
  <si>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</si>
  <si>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</si>
  <si>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</si>
  <si>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</si>
  <si>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</si>
  <si>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</si>
  <si>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</si>
  <si>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</si>
  <si>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</si>
  <si>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</si>
  <si>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</si>
  <si>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</si>
  <si>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</si>
  <si>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</si>
  <si>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</si>
  <si>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</si>
  <si>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</si>
  <si>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</si>
  <si>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</si>
  <si>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</si>
  <si>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</si>
  <si>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</si>
  <si>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</si>
  <si>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</si>
  <si>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</si>
  <si>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</si>
  <si>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</si>
  <si>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</si>
  <si>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</si>
  <si>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</si>
  <si>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</si>
  <si>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</si>
  <si>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</si>
  <si>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</si>
  <si>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</si>
  <si>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</si>
  <si>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</si>
  <si>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</si>
  <si>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</si>
  <si>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</si>
  <si>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</si>
  <si>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</si>
  <si>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</si>
  <si>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</si>
  <si>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</si>
  <si>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</si>
  <si>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</si>
  <si>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</si>
  <si>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</si>
  <si>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</si>
  <si>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</si>
  <si>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</si>
  <si>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</si>
  <si>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</si>
  <si>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</si>
  <si>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</si>
  <si>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</si>
  <si>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</si>
  <si>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</si>
  <si>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</si>
  <si>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</si>
  <si>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</si>
  <si>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</si>
  <si>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</si>
  <si>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</si>
  <si>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</si>
  <si>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</si>
  <si>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</si>
  <si>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</si>
  <si>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</si>
  <si>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</si>
  <si>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</si>
  <si>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</si>
  <si>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</si>
  <si>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</si>
  <si>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</si>
  <si>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</si>
  <si>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</si>
  <si>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</si>
  <si>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</si>
  <si>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</si>
  <si>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</si>
  <si>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</si>
  <si>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</si>
  <si>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</si>
  <si>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</si>
  <si>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</si>
  <si>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</si>
  <si>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</si>
  <si>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</si>
  <si>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</si>
  <si>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</si>
  <si>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</si>
  <si>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</si>
  <si>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</si>
  <si>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</si>
  <si>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</si>
  <si>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</si>
  <si>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</si>
  <si>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</si>
  <si>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</si>
  <si>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</si>
  <si>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</si>
  <si>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</si>
  <si>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</si>
  <si>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</si>
  <si>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</si>
  <si>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</si>
  <si>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</si>
  <si>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</si>
  <si>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</si>
  <si>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</si>
  <si>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</si>
  <si>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</si>
  <si>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</si>
  <si>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</si>
  <si>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</si>
  <si>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</si>
  <si>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</si>
  <si>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</si>
  <si>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</si>
  <si>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</si>
  <si>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</si>
  <si>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</si>
  <si>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</si>
  <si>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</si>
  <si>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</si>
  <si>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</si>
  <si>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</si>
  <si>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</si>
  <si>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</si>
  <si>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</si>
  <si>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</si>
  <si>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</si>
  <si>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</si>
  <si>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</si>
  <si>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</si>
  <si>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</si>
  <si>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</si>
  <si>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</si>
  <si>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</si>
  <si>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</si>
  <si>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</si>
  <si>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</si>
  <si>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</si>
  <si>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</si>
  <si>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</si>
  <si>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</si>
  <si>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</si>
  <si>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</si>
  <si>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</si>
  <si>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</si>
  <si>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</si>
  <si>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</si>
  <si>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</si>
  <si>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</si>
  <si>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</si>
  <si>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</si>
  <si>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</si>
  <si>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</si>
  <si>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</si>
  <si>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</si>
  <si>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</si>
  <si>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</si>
  <si>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</si>
  <si>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</si>
  <si>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</si>
  <si>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</si>
  <si>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</si>
  <si>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</si>
  <si>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</si>
  <si>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</si>
  <si>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</si>
  <si>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</si>
  <si>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</si>
  <si>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</si>
  <si>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</si>
  <si>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</si>
  <si>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</si>
  <si>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</si>
  <si>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</si>
  <si>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</si>
  <si>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</si>
  <si>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</si>
  <si>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</si>
  <si>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</si>
  <si>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</si>
  <si>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</si>
  <si>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</si>
  <si>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</si>
  <si>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</si>
  <si>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</si>
  <si>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</si>
  <si>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</si>
  <si>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</si>
  <si>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</si>
  <si>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</si>
  <si>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</si>
  <si>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</si>
  <si>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</si>
  <si>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</si>
  <si>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</si>
  <si>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</si>
  <si>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</si>
  <si>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</si>
  <si>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</si>
  <si>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</si>
  <si>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</si>
  <si>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</si>
  <si>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</si>
  <si>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</si>
  <si>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</si>
  <si>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</si>
  <si>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</si>
  <si>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</si>
  <si>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</si>
  <si>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</si>
  <si>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</si>
  <si>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</si>
  <si>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</si>
  <si>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</si>
  <si>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</si>
  <si>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</si>
  <si>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</si>
  <si>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</si>
  <si>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</si>
  <si>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</si>
  <si>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</si>
  <si>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</si>
  <si>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</si>
  <si>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</si>
  <si>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</si>
  <si>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</si>
  <si>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</si>
  <si>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</si>
  <si>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</si>
  <si>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</si>
  <si>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</si>
  <si>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</si>
  <si>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</si>
  <si>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</si>
  <si>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</si>
  <si>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</si>
  <si>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</si>
  <si>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</si>
  <si>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</si>
  <si>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</si>
  <si>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</si>
  <si>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</si>
  <si>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</si>
  <si>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</si>
  <si>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</si>
  <si>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</si>
  <si>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</si>
  <si>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</si>
  <si>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</si>
  <si>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</si>
  <si>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</si>
  <si>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</si>
  <si>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</si>
  <si>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</si>
  <si>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</si>
  <si>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</si>
  <si>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</si>
  <si>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</si>
  <si>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</si>
  <si>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</si>
  <si>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</si>
  <si>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</si>
  <si>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</si>
  <si>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</si>
  <si>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</si>
  <si>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</si>
  <si>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</si>
  <si>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</si>
  <si>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</si>
  <si>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</si>
  <si>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</si>
  <si>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</si>
  <si>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</si>
  <si>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</si>
  <si>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</si>
  <si>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</si>
  <si>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</si>
  <si>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</si>
  <si>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</si>
  <si>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</si>
  <si>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</si>
  <si>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</si>
  <si>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</si>
  <si>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</si>
  <si>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</si>
  <si>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</si>
  <si>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</si>
  <si>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</si>
  <si>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</si>
  <si>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</si>
  <si>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</si>
  <si>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</si>
  <si>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</si>
  <si>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</si>
  <si>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</si>
  <si>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</si>
  <si>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</si>
  <si>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</si>
  <si>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</si>
  <si>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</si>
  <si>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</si>
  <si>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</si>
  <si>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</si>
  <si>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</si>
  <si>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</si>
  <si>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</si>
  <si>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</si>
  <si>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</si>
  <si>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</si>
  <si>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</si>
  <si>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</si>
  <si>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</si>
  <si>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</si>
  <si>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</si>
  <si>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</si>
  <si>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</si>
  <si>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</si>
  <si>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</si>
  <si>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</si>
  <si>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</si>
  <si>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</si>
  <si>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</si>
  <si>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</si>
  <si>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</si>
  <si>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</si>
  <si>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</si>
  <si>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</si>
  <si>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</si>
  <si>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</si>
  <si>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</si>
  <si>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</si>
  <si>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</si>
  <si>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</si>
  <si>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</si>
  <si>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</si>
  <si>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</si>
  <si>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</si>
  <si>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</si>
  <si>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</si>
  <si>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</si>
  <si>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</si>
  <si>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</si>
  <si>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</si>
  <si>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</si>
  <si>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</si>
  <si>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</si>
  <si>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</si>
  <si>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</si>
  <si>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</si>
  <si>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</si>
  <si>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</si>
  <si>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</si>
  <si>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</si>
  <si>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</si>
  <si>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</si>
  <si>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</si>
  <si>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</si>
  <si>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</si>
  <si>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</si>
  <si>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</si>
  <si>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</si>
  <si>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</si>
  <si>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</si>
  <si>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</si>
  <si>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</si>
  <si>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</si>
  <si>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</si>
  <si>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</si>
  <si>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</si>
  <si>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</si>
  <si>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</si>
  <si>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</si>
  <si>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</si>
  <si>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</si>
  <si>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</si>
  <si>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</si>
  <si>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</si>
  <si>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</si>
  <si>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</si>
  <si>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</si>
  <si>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</si>
  <si>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</si>
  <si>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</si>
  <si>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</si>
  <si>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</si>
  <si>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</si>
  <si>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</si>
  <si>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</si>
  <si>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</si>
  <si>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</si>
  <si>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</si>
  <si>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</si>
  <si>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</si>
  <si>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</si>
  <si>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</si>
  <si>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</si>
  <si>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</si>
  <si>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</si>
  <si>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</si>
  <si>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</si>
  <si>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</si>
  <si>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</si>
  <si>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</si>
  <si>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</si>
  <si>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</si>
  <si>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</si>
  <si>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</si>
  <si>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</si>
  <si>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</si>
  <si>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</si>
  <si>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</si>
  <si>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</si>
  <si>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</si>
  <si>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</si>
  <si>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</si>
  <si>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</si>
  <si>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</si>
  <si>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</si>
  <si>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</si>
  <si>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</si>
  <si>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</si>
  <si>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</si>
  <si>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</si>
  <si>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</si>
  <si>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</si>
  <si>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</si>
  <si>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</si>
  <si>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</si>
  <si>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</si>
  <si>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</si>
  <si>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</si>
  <si>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</si>
  <si>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</si>
  <si>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</si>
  <si>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</si>
  <si>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</si>
  <si>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</si>
  <si>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</si>
  <si>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</si>
  <si>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</si>
  <si>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</si>
  <si>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</si>
  <si>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</si>
  <si>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</si>
  <si>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</si>
  <si>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</si>
  <si>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</si>
  <si>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</si>
  <si>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</si>
  <si>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</si>
  <si>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</si>
  <si>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</si>
  <si>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</si>
  <si>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</si>
  <si>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</si>
  <si>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</si>
  <si>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</si>
  <si>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</si>
  <si>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</si>
  <si>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</si>
  <si>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</si>
  <si>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</si>
  <si>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</si>
  <si>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</si>
  <si>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</si>
  <si>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</si>
  <si>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</si>
  <si>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</si>
  <si>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</si>
  <si>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</si>
  <si>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</si>
  <si>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</si>
  <si>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</si>
  <si>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</si>
  <si>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</si>
  <si>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</si>
  <si>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</si>
  <si>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</si>
  <si>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</si>
  <si>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</si>
  <si>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</si>
  <si>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</si>
  <si>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</si>
  <si>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</si>
  <si>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</si>
  <si>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</si>
  <si>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</si>
  <si>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</si>
  <si>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</si>
  <si>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</si>
  <si>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</si>
  <si>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</si>
  <si>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</si>
  <si>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</si>
  <si>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</si>
  <si>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</si>
  <si>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</si>
  <si>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</si>
  <si>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</si>
  <si>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</si>
  <si>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</si>
  <si>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</si>
  <si>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</si>
  <si>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</si>
  <si>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</si>
  <si>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</si>
  <si>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</si>
  <si>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</si>
  <si>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</si>
  <si>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</si>
  <si>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</si>
  <si>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</si>
  <si>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</si>
  <si>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</si>
  <si>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</si>
  <si>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</si>
  <si>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</si>
  <si>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</si>
  <si>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</si>
  <si>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</si>
  <si>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</si>
  <si>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</si>
  <si>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</si>
  <si>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</si>
  <si>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</si>
  <si>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</si>
  <si>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</si>
  <si>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</si>
  <si>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</si>
  <si>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</si>
  <si>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</si>
  <si>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</si>
  <si>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</si>
  <si>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</si>
  <si>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</si>
  <si>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</si>
  <si>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</si>
  <si>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</si>
  <si>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</si>
  <si>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</si>
  <si>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</si>
  <si>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</si>
  <si>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</si>
  <si>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</si>
  <si>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</si>
  <si>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</si>
  <si>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</si>
  <si>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</si>
  <si>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</si>
  <si>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</si>
  <si>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</si>
  <si>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</si>
  <si>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</si>
  <si>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</si>
  <si>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</si>
  <si>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</si>
  <si>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</si>
  <si>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</si>
  <si>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</si>
  <si>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</si>
  <si>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</si>
  <si>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</si>
  <si>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</si>
  <si>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</si>
  <si>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</si>
  <si>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</si>
  <si>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</si>
  <si>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</si>
  <si>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</si>
  <si>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</si>
  <si>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</si>
  <si>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</si>
  <si>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</si>
  <si>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</si>
  <si>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</si>
  <si>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</si>
  <si>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</si>
  <si>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</si>
  <si>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</si>
  <si>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</si>
  <si>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</si>
  <si>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</si>
  <si>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</si>
  <si>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</si>
  <si>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</si>
  <si>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</si>
  <si>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</si>
  <si>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</si>
  <si>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</si>
  <si>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</si>
  <si>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</si>
  <si>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</si>
  <si>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</si>
  <si>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</si>
  <si>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</si>
  <si>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</si>
  <si>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</si>
  <si>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</si>
  <si>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</si>
  <si>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</si>
  <si>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</si>
  <si>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</si>
  <si>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</si>
  <si>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</si>
  <si>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</si>
  <si>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</si>
  <si>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</si>
  <si>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</si>
  <si>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</si>
  <si>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</si>
  <si>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</si>
  <si>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</si>
  <si>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</si>
  <si>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</si>
  <si>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</si>
  <si>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</si>
  <si>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</si>
  <si>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</si>
  <si>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</si>
  <si>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</si>
  <si>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</si>
  <si>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</si>
  <si>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</si>
  <si>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</si>
  <si>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</si>
  <si>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</si>
  <si>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</si>
  <si>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</si>
  <si>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</si>
  <si>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</si>
  <si>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</si>
  <si>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</si>
  <si>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</si>
  <si>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</si>
  <si>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</si>
  <si>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</si>
  <si>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</si>
  <si>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</si>
  <si>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</si>
  <si>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</si>
  <si>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</si>
  <si>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</si>
  <si>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</si>
  <si>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</si>
  <si>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</si>
  <si>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</si>
  <si>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</si>
  <si>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</si>
  <si>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</si>
  <si>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</si>
  <si>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</si>
  <si>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</si>
  <si>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</si>
  <si>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</si>
  <si>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</si>
  <si>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</si>
  <si>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</si>
  <si>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</si>
  <si>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</si>
  <si>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</si>
  <si>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</si>
  <si>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</si>
  <si>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</si>
  <si>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</si>
  <si>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</si>
  <si>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</si>
  <si>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</si>
  <si>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</si>
  <si>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</si>
  <si>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</si>
  <si>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</si>
  <si>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</si>
  <si>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</si>
  <si>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</si>
  <si>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</si>
  <si>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</si>
  <si>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</si>
  <si>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</si>
  <si>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</si>
  <si>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</si>
  <si>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</si>
  <si>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</si>
  <si>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</si>
  <si>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</si>
  <si>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</si>
  <si>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</si>
  <si>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</si>
  <si>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</si>
  <si>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</si>
  <si>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</si>
  <si>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</si>
  <si>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</si>
  <si>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</si>
  <si>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</si>
  <si>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</si>
  <si>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</si>
  <si>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</si>
  <si>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</si>
  <si>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</si>
  <si>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</si>
  <si>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</si>
  <si>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</si>
  <si>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</si>
  <si>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</si>
  <si>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</si>
  <si>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</si>
  <si>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</si>
  <si>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</si>
  <si>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</si>
  <si>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</si>
  <si>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</si>
  <si>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</si>
  <si>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</si>
  <si>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</si>
  <si>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</si>
  <si>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</si>
  <si>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</si>
  <si>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</si>
  <si>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</si>
  <si>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</si>
  <si>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</si>
  <si>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</si>
  <si>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</si>
  <si>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</si>
  <si>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</si>
  <si>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</si>
  <si>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</si>
  <si>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</si>
  <si>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</si>
  <si>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</si>
  <si>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</si>
  <si>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</si>
  <si>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</si>
  <si>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</si>
  <si>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</si>
  <si>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</si>
  <si>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</si>
  <si>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</si>
  <si>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</si>
  <si>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</si>
  <si>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</si>
  <si>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</si>
  <si>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</si>
  <si>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</si>
  <si>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</si>
  <si>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</si>
  <si>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</si>
  <si>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</si>
  <si>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</si>
  <si>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</si>
  <si>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</si>
  <si>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</si>
  <si>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</si>
  <si>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</si>
  <si>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</si>
  <si>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</si>
  <si>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</si>
  <si>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</si>
  <si>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</si>
  <si>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</si>
  <si>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</si>
  <si>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</si>
  <si>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</si>
  <si>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</si>
  <si>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</si>
  <si>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</si>
  <si>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</si>
  <si>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</si>
  <si>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</si>
  <si>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</si>
  <si>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</si>
  <si>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</si>
  <si>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</si>
  <si>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</si>
  <si>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</si>
  <si>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</si>
  <si>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</si>
  <si>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</si>
  <si>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</si>
  <si>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</si>
  <si>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</si>
  <si>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</si>
  <si>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</si>
  <si>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</si>
  <si>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</si>
  <si>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</si>
  <si>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</si>
  <si>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</si>
  <si>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</si>
  <si>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</si>
  <si>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</si>
  <si>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</si>
  <si>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</si>
  <si>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</si>
  <si>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</si>
  <si>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</si>
  <si>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</si>
  <si>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</si>
  <si>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</si>
  <si>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</si>
  <si>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</si>
  <si>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</si>
  <si>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</si>
  <si>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</si>
  <si>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</si>
  <si>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</si>
  <si>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</si>
  <si>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</si>
  <si>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</si>
  <si>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</si>
  <si>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</si>
  <si>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</si>
  <si>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</si>
  <si>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</si>
  <si>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</si>
  <si>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</si>
  <si>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</si>
  <si>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</si>
  <si>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</si>
  <si>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</si>
  <si>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</si>
  <si>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</si>
  <si>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</si>
  <si>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</si>
  <si>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</si>
  <si>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</si>
  <si>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</si>
  <si>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</si>
  <si>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</si>
  <si>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</si>
  <si>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</si>
  <si>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</si>
  <si>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</si>
  <si>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</si>
  <si>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</si>
  <si>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</si>
  <si>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</si>
  <si>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</si>
  <si>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</si>
  <si>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</si>
  <si>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</si>
  <si>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</si>
  <si>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</si>
  <si>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</si>
  <si>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</si>
  <si>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</si>
  <si>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</si>
  <si>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</si>
  <si>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</si>
  <si>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</si>
  <si>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</si>
  <si>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</si>
  <si>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</si>
  <si>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</si>
  <si>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</si>
  <si>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</si>
  <si>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</si>
  <si>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</si>
  <si>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</si>
  <si>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</si>
  <si>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</si>
  <si>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</si>
  <si>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</si>
  <si>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</si>
  <si>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</si>
  <si>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</si>
  <si>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</si>
  <si>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</si>
  <si>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</si>
  <si>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</si>
  <si>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</si>
  <si>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</si>
  <si>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</si>
  <si>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</si>
  <si>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</si>
  <si>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</si>
  <si>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</si>
  <si>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</si>
  <si>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</si>
  <si>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</si>
  <si>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</si>
  <si>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</si>
  <si>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</si>
  <si>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</si>
  <si>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</si>
  <si>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</si>
  <si>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</si>
  <si>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</si>
  <si>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</si>
  <si>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</si>
  <si>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</si>
  <si>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</si>
  <si>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</si>
  <si>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</si>
  <si>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</si>
  <si>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</si>
  <si>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</si>
  <si>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</si>
  <si>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</si>
  <si>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</si>
  <si>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</si>
  <si>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</si>
  <si>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</si>
  <si>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</si>
  <si>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</si>
  <si>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</si>
  <si>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</si>
  <si>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</si>
  <si>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</si>
  <si>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</si>
  <si>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</si>
  <si>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</si>
  <si>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</si>
  <si>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</si>
  <si>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</si>
  <si>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</si>
  <si>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</si>
  <si>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</si>
  <si>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</si>
  <si>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</si>
  <si>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</si>
  <si>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</si>
  <si>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</si>
  <si>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</si>
  <si>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</si>
  <si>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</si>
  <si>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</si>
  <si>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</si>
  <si>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</si>
  <si>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</si>
  <si>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</si>
  <si>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</si>
  <si>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</si>
  <si>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</si>
  <si>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</si>
  <si>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</si>
  <si>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</si>
  <si>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</si>
  <si>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</si>
  <si>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</si>
  <si>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</si>
  <si>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</si>
  <si>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</si>
  <si>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</si>
  <si>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</si>
  <si>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</si>
  <si>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</si>
  <si>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</si>
  <si>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</si>
  <si>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</si>
  <si>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</si>
  <si>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</si>
  <si>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</si>
  <si>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</si>
  <si>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</si>
  <si>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</si>
  <si>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</si>
  <si>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</si>
  <si>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</si>
  <si>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</si>
  <si>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</si>
  <si>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</si>
  <si>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</si>
  <si>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</si>
  <si>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</si>
  <si>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</si>
  <si>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</si>
  <si>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</si>
  <si>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</si>
  <si>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</si>
  <si>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</si>
  <si>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</si>
  <si>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</si>
  <si>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</si>
  <si>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</si>
  <si>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</si>
  <si>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</si>
  <si>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</si>
  <si>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</si>
  <si>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</si>
  <si>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</si>
  <si>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</si>
  <si>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</si>
  <si>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</si>
  <si>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</si>
  <si>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</si>
  <si>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</si>
  <si>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</si>
  <si>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</si>
  <si>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</si>
  <si>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</si>
  <si>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</si>
  <si>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</si>
  <si>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</si>
  <si>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</si>
  <si>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</si>
  <si>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</si>
  <si>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</si>
  <si>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</si>
  <si>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</si>
  <si>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</si>
  <si>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</si>
  <si>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</si>
  <si>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</si>
  <si>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</si>
  <si>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</si>
  <si>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</si>
  <si>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</si>
  <si>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</si>
  <si>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</si>
  <si>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</si>
  <si>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</si>
  <si>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</si>
  <si>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</si>
  <si>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</si>
  <si>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</si>
  <si>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</si>
  <si>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</si>
  <si>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</si>
  <si>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</si>
  <si>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</si>
  <si>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</si>
  <si>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</si>
  <si>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</si>
  <si>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</si>
  <si>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</si>
  <si>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</si>
  <si>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</si>
  <si>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</si>
  <si>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</si>
  <si>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</si>
  <si>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</si>
  <si>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</si>
  <si>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</si>
  <si>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</si>
  <si>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</si>
  <si>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</si>
  <si>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</si>
  <si>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</si>
  <si>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</si>
  <si>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</si>
  <si>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</si>
  <si>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</si>
  <si>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</si>
  <si>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</si>
  <si>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</si>
  <si>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</si>
  <si>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</si>
  <si>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</si>
  <si>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</si>
  <si>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</si>
  <si>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</si>
  <si>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</si>
  <si>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</si>
  <si>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</si>
  <si>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</si>
  <si>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</si>
  <si>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</si>
  <si>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</si>
  <si>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</si>
  <si>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</si>
  <si>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</si>
  <si>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</si>
  <si>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</si>
  <si>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</si>
  <si>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</si>
  <si>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</si>
  <si>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</si>
  <si>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</si>
  <si>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</si>
  <si>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</si>
  <si>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</si>
  <si>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</si>
  <si>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</si>
  <si>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</si>
  <si>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</si>
  <si>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</si>
  <si>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</si>
  <si>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</si>
  <si>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</si>
  <si>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</si>
  <si>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</si>
  <si>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</si>
  <si>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</si>
  <si>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</si>
  <si>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</si>
  <si>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</si>
  <si>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</si>
  <si>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</si>
  <si>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</si>
  <si>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</si>
  <si>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</si>
  <si>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</si>
  <si>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</si>
  <si>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</si>
  <si>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</si>
  <si>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</si>
  <si>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</si>
  <si>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</si>
  <si>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</si>
  <si>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</si>
  <si>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</si>
  <si>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</si>
  <si>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</si>
  <si>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</si>
  <si>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</si>
  <si>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</si>
  <si>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</si>
  <si>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</si>
  <si>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</si>
  <si>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</si>
  <si>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</si>
  <si>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</si>
  <si>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</si>
  <si>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</si>
  <si>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</si>
  <si>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</si>
  <si>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</si>
  <si>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</si>
  <si>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</si>
  <si>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</si>
  <si>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</si>
  <si>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</si>
  <si>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</si>
  <si>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</si>
  <si>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</si>
  <si>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</si>
  <si>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</si>
  <si>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</si>
  <si>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</si>
  <si>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</si>
  <si>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</si>
  <si>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</si>
  <si>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</si>
  <si>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</si>
  <si>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</si>
  <si>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</si>
  <si>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</si>
  <si>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</si>
  <si>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</si>
  <si>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</si>
  <si>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</si>
  <si>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</si>
  <si>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</si>
  <si>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</si>
  <si>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</si>
  <si>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</si>
  <si>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</si>
  <si>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</si>
  <si>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</si>
  <si>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</si>
  <si>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</si>
  <si>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</si>
  <si>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</si>
  <si>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</si>
  <si>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</si>
  <si>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</si>
  <si>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</si>
  <si>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</si>
  <si>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</si>
  <si>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</si>
  <si>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</si>
  <si>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</si>
  <si>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</si>
  <si>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</si>
  <si>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</si>
  <si>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</si>
  <si>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</si>
  <si>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</si>
  <si>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</si>
  <si>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</si>
  <si>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</si>
  <si>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</si>
  <si>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</si>
  <si>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</si>
  <si>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</si>
  <si>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</si>
  <si>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</si>
  <si>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</si>
  <si>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</si>
  <si>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</si>
  <si>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</si>
  <si>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</si>
  <si>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</si>
  <si>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</si>
  <si>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</si>
  <si>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</si>
  <si>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</si>
  <si>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</si>
  <si>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</si>
  <si>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</si>
  <si>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</si>
  <si>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</si>
  <si>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</si>
  <si>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</si>
  <si>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</si>
  <si>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</si>
  <si>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</si>
  <si>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</si>
  <si>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</si>
  <si>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</si>
  <si>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</si>
  <si>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</si>
  <si>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</si>
  <si>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</si>
  <si>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</si>
  <si>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</si>
  <si>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</si>
  <si>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</si>
  <si>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</si>
  <si>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</si>
  <si>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</si>
  <si>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</si>
  <si>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</si>
  <si>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</si>
  <si>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</si>
  <si>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</si>
  <si>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</si>
  <si>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</si>
  <si>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</si>
  <si>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</si>
  <si>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</si>
  <si>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</si>
  <si>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</si>
  <si>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</si>
  <si>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</si>
  <si>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</si>
  <si>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</si>
  <si>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</si>
  <si>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</si>
  <si>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</si>
  <si>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</si>
  <si>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</si>
  <si>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</si>
  <si>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</si>
  <si>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</si>
  <si>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</si>
  <si>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</si>
  <si>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</si>
  <si>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</si>
  <si>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</si>
  <si>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</si>
  <si>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</si>
  <si>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</si>
  <si>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</si>
  <si>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</si>
  <si>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</si>
  <si>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</si>
  <si>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</si>
  <si>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</si>
  <si>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</si>
  <si>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</si>
  <si>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</si>
  <si>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</si>
  <si>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</si>
  <si>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</si>
  <si>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</si>
  <si>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</si>
  <si>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</si>
  <si>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</si>
  <si>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</si>
  <si>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</si>
  <si>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</si>
  <si>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</si>
  <si>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</si>
  <si>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</si>
  <si>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</si>
  <si>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</si>
  <si>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</si>
  <si>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</si>
  <si>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</si>
  <si>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</si>
  <si>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</si>
  <si>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</si>
  <si>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</si>
  <si>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</si>
  <si>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</si>
  <si>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</si>
  <si>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</si>
  <si>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</si>
  <si>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</si>
  <si>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</si>
  <si>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</si>
  <si>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</si>
  <si>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</si>
  <si>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</si>
  <si>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</si>
  <si>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</si>
  <si>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</si>
  <si>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</si>
  <si>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</si>
  <si>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</si>
  <si>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</si>
  <si>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</si>
  <si>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</si>
  <si>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</si>
  <si>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</si>
  <si>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</si>
  <si>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</si>
  <si>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</si>
  <si>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</si>
  <si>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</si>
  <si>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</si>
  <si>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</si>
  <si>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</si>
  <si>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</si>
  <si>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</si>
  <si>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</si>
  <si>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</si>
  <si>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</si>
  <si>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</si>
  <si>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</si>
  <si>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</si>
  <si>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</si>
  <si>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</si>
  <si>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</si>
  <si>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</si>
  <si>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</si>
  <si>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</si>
  <si>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</si>
  <si>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</si>
  <si>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</si>
  <si>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</si>
  <si>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</si>
  <si>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</si>
  <si>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</si>
  <si>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</si>
  <si>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</si>
  <si>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</si>
  <si>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</si>
  <si>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</si>
  <si>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</si>
  <si>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</si>
  <si>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</si>
  <si>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</si>
  <si>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</si>
  <si>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</si>
  <si>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</si>
  <si>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</si>
  <si>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</si>
  <si>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</si>
  <si>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</si>
  <si>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</si>
  <si>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</si>
  <si>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</si>
  <si>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</si>
  <si>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</si>
  <si>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</si>
  <si>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</si>
  <si>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</si>
  <si>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</si>
  <si>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</si>
  <si>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</si>
  <si>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</si>
  <si>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</si>
  <si>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</si>
  <si>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</si>
  <si>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</si>
  <si>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</si>
  <si>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</si>
  <si>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</si>
  <si>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</si>
  <si>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</si>
  <si>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</si>
  <si>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</si>
  <si>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</si>
  <si>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</si>
  <si>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</si>
  <si>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</si>
  <si>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</si>
  <si>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</si>
  <si>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</si>
  <si>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</si>
  <si>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</si>
  <si>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</si>
  <si>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</si>
  <si>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</si>
  <si>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</si>
  <si>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</si>
  <si>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</si>
  <si>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</si>
  <si>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</si>
  <si>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</si>
  <si>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</si>
  <si>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</si>
  <si>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</si>
  <si>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</si>
  <si>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</si>
  <si>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</si>
  <si>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</si>
  <si>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</si>
  <si>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</si>
  <si>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</si>
  <si>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</si>
  <si>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</si>
  <si>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</si>
  <si>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</si>
  <si>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</si>
  <si>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</si>
  <si>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</si>
  <si>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</si>
  <si>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</si>
  <si>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</si>
  <si>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</si>
  <si>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</si>
  <si>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</si>
  <si>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</si>
  <si>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</si>
  <si>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</si>
  <si>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</si>
  <si>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</si>
  <si>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</si>
  <si>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</si>
  <si>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</si>
  <si>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</si>
  <si>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</si>
  <si>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</si>
  <si>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</si>
  <si>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</si>
  <si>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</si>
  <si>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</si>
  <si>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</si>
  <si>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</si>
  <si>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</si>
  <si>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</si>
  <si>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</si>
  <si>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</si>
  <si>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</si>
  <si>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</si>
  <si>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</si>
  <si>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</si>
  <si>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</si>
  <si>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</si>
  <si>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</si>
  <si>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</si>
  <si>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</si>
  <si>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</si>
  <si>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</si>
  <si>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</si>
  <si>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</si>
  <si>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</si>
  <si>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</si>
  <si>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</si>
  <si>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</si>
  <si>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</si>
  <si>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</si>
  <si>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</si>
  <si>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</si>
  <si>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</si>
  <si>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</si>
  <si>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</si>
  <si>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</si>
  <si>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</si>
  <si>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</si>
  <si>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</si>
  <si>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</si>
  <si>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</si>
  <si>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</si>
  <si>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</si>
  <si>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</si>
  <si>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</si>
  <si>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</si>
  <si>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</si>
  <si>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</si>
  <si>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</si>
  <si>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</si>
  <si>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</si>
  <si>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</si>
  <si>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</si>
  <si>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</si>
  <si>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</si>
  <si>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</si>
  <si>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</si>
  <si>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</si>
  <si>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</si>
  <si>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</si>
  <si>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</si>
  <si>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</si>
  <si>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</si>
  <si>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</si>
  <si>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</si>
  <si>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</si>
  <si>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</si>
  <si>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</si>
  <si>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</si>
  <si>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</si>
  <si>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</si>
  <si>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</si>
  <si>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</si>
  <si>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</si>
  <si>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</si>
  <si>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</si>
  <si>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</si>
  <si>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</si>
  <si>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</si>
  <si>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</si>
  <si>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</si>
  <si>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</si>
  <si>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</si>
  <si>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</si>
  <si>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</si>
  <si>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</si>
  <si>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</si>
  <si>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</si>
  <si>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</si>
  <si>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</si>
  <si>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</si>
  <si>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</si>
  <si>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</si>
  <si>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</si>
  <si>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</si>
  <si>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</si>
  <si>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</si>
  <si>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</si>
  <si>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</si>
  <si>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</si>
  <si>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</si>
  <si>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</si>
  <si>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</si>
  <si>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</si>
  <si>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</si>
  <si>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</si>
  <si>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</si>
  <si>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</si>
  <si>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</si>
  <si>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</si>
  <si>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</si>
  <si>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</si>
  <si>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</si>
  <si>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</si>
  <si>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</si>
  <si>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</si>
  <si>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</si>
  <si>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</si>
  <si>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</si>
  <si>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</si>
  <si>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</si>
  <si>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</si>
  <si>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</si>
  <si>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</si>
  <si>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</si>
  <si>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</si>
  <si>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</si>
  <si>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</si>
  <si>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</si>
  <si>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</si>
  <si>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</si>
  <si>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</si>
  <si>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</si>
  <si>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</si>
  <si>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</si>
  <si>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</si>
  <si>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</si>
  <si>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</si>
  <si>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</si>
  <si>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</si>
  <si>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</si>
  <si>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</si>
  <si>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</si>
  <si>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</si>
  <si>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</si>
  <si>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</si>
  <si>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</si>
  <si>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</si>
  <si>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</si>
  <si>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</si>
  <si>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</si>
  <si>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</si>
  <si>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</si>
  <si>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</si>
  <si>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</si>
  <si>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</si>
  <si>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</si>
  <si>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</si>
  <si>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</si>
  <si>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</si>
  <si>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</si>
  <si>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</si>
  <si>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</si>
  <si>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</si>
  <si>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</si>
  <si>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</si>
  <si>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</si>
  <si>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</si>
  <si>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</si>
  <si>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</si>
  <si>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</si>
  <si>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</si>
  <si>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</si>
  <si>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</si>
  <si>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</si>
  <si>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</si>
  <si>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</si>
  <si>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</si>
  <si>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</si>
  <si>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</si>
  <si>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</si>
  <si>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</si>
  <si>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</si>
  <si>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</si>
  <si>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</si>
  <si>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</si>
  <si>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</si>
  <si>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</si>
  <si>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</si>
  <si>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</si>
  <si>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</si>
  <si>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</si>
  <si>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</si>
  <si>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</si>
  <si>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</si>
  <si>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</si>
  <si>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</si>
  <si>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</si>
  <si>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</si>
  <si>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</si>
  <si>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</si>
  <si>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</si>
  <si>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</si>
  <si>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</si>
  <si>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</si>
  <si>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</si>
  <si>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</si>
  <si>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</si>
  <si>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</si>
  <si>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</si>
  <si>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</si>
  <si>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</si>
  <si>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</si>
  <si>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</si>
  <si>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</si>
  <si>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</si>
  <si>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</si>
  <si>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</si>
  <si>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</si>
  <si>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</si>
  <si>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</si>
  <si>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</si>
  <si>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</si>
  <si>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</si>
  <si>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</si>
  <si>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</si>
  <si>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</si>
  <si>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</si>
  <si>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</si>
  <si>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</si>
  <si>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</si>
  <si>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</si>
  <si>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</si>
  <si>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</si>
  <si>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</si>
  <si>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</si>
  <si>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</si>
  <si>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</si>
  <si>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</si>
  <si>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</si>
  <si>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</si>
  <si>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</si>
  <si>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</si>
  <si>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</si>
  <si>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</si>
  <si>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</si>
  <si>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</si>
  <si>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</si>
  <si>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</si>
  <si>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</si>
  <si>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</si>
  <si>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</si>
  <si>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</si>
  <si>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</si>
  <si>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</si>
  <si>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</si>
  <si>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</si>
  <si>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</si>
  <si>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</si>
  <si>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</si>
  <si>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</si>
  <si>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</si>
  <si>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</si>
  <si>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</si>
  <si>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</si>
  <si>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</si>
  <si>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</si>
  <si>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</si>
  <si>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</si>
  <si>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</si>
  <si>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</si>
  <si>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</si>
  <si>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</si>
  <si>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</si>
  <si>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</si>
  <si>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</si>
  <si>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</si>
  <si>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</si>
  <si>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</si>
  <si>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</si>
  <si>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</si>
  <si>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</si>
  <si>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</si>
  <si>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</si>
  <si>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</si>
  <si>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</si>
  <si>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</si>
  <si>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</si>
  <si>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</si>
  <si>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</si>
  <si>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</si>
  <si>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</si>
  <si>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</si>
  <si>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</si>
  <si>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</si>
  <si>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</si>
  <si>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</si>
  <si>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</si>
  <si>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</si>
  <si>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</si>
  <si>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</si>
  <si>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</si>
  <si>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</si>
  <si>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</si>
  <si>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</si>
  <si>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</si>
  <si>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</si>
  <si>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</si>
  <si>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</si>
  <si>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</si>
  <si>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</si>
  <si>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</si>
  <si>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</si>
  <si>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</si>
  <si>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</si>
  <si>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</si>
  <si>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</si>
  <si>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</si>
  <si>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</si>
  <si>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</si>
  <si>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</si>
  <si>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</si>
  <si>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</si>
  <si>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</si>
  <si>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</si>
  <si>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</si>
  <si>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</si>
  <si>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</si>
  <si>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</si>
  <si>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</si>
  <si>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</si>
  <si>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</si>
  <si>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</si>
  <si>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</si>
  <si>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</si>
  <si>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</si>
  <si>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</si>
  <si>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</si>
  <si>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</si>
  <si>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</si>
  <si>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</si>
  <si>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</si>
  <si>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</si>
  <si>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</si>
  <si>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</si>
  <si>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</si>
  <si>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</si>
  <si>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</si>
  <si>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</si>
  <si>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</si>
  <si>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</si>
  <si>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</si>
  <si>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</si>
  <si>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</si>
  <si>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</si>
  <si>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</si>
  <si>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</si>
  <si>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</si>
  <si>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</si>
  <si>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</si>
  <si>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</si>
  <si>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</si>
  <si>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</si>
  <si>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</si>
  <si>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</si>
  <si>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</si>
  <si>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</si>
  <si>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</si>
  <si>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</si>
  <si>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</si>
  <si>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</si>
  <si>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</si>
  <si>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</si>
  <si>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</si>
  <si>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</si>
  <si>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</si>
  <si>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</si>
  <si>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</si>
  <si>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</si>
  <si>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</si>
  <si>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</si>
  <si>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</si>
  <si>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</si>
  <si>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</si>
  <si>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</si>
  <si>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</si>
  <si>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</si>
  <si>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</si>
  <si>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</si>
  <si>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</si>
  <si>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</si>
  <si>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</si>
  <si>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</si>
  <si>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</si>
  <si>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</si>
  <si>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</si>
  <si>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</si>
  <si>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</si>
  <si>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</si>
  <si>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</si>
  <si>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</si>
  <si>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</si>
  <si>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</si>
  <si>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</si>
  <si>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</si>
  <si>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</si>
  <si>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</si>
  <si>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</si>
  <si>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</si>
  <si>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</si>
  <si>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</si>
  <si>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</si>
  <si>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</si>
  <si>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</si>
  <si>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</si>
  <si>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</si>
  <si>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</si>
  <si>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</si>
  <si>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</si>
  <si>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</si>
  <si>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</si>
  <si>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</si>
  <si>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</si>
  <si>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</si>
  <si>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</si>
  <si>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</si>
  <si>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</si>
  <si>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</si>
  <si>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</si>
  <si>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</si>
  <si>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</si>
  <si>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</si>
  <si>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</si>
  <si>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</si>
  <si>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</si>
  <si>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</si>
  <si>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</si>
  <si>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</si>
  <si>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</si>
  <si>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</si>
  <si>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</si>
  <si>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</si>
  <si>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</si>
  <si>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</si>
  <si>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</si>
  <si>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</si>
  <si>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</si>
  <si>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</si>
  <si>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</si>
  <si>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</si>
  <si>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</si>
  <si>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</si>
  <si>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</si>
  <si>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</si>
  <si>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</si>
  <si>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</si>
  <si>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</si>
  <si>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</si>
  <si>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</si>
  <si>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</si>
  <si>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</si>
  <si>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</si>
  <si>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</si>
  <si>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</si>
  <si>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</si>
  <si>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</si>
  <si>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</si>
  <si>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</si>
  <si>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</si>
  <si>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</si>
  <si>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</si>
  <si>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</si>
  <si>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</si>
  <si>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</si>
  <si>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</si>
  <si>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</si>
  <si>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</si>
  <si>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</si>
  <si>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</si>
  <si>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</si>
  <si>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</si>
  <si>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</si>
  <si>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</si>
  <si>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</si>
  <si>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</si>
  <si>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</si>
  <si>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</si>
  <si>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</si>
  <si>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</si>
  <si>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</si>
  <si>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</si>
  <si>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</si>
  <si>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</si>
  <si>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</si>
  <si>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</si>
  <si>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</si>
  <si>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</si>
  <si>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</si>
  <si>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</si>
  <si>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</si>
  <si>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</si>
  <si>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</si>
  <si>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</si>
  <si>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</si>
  <si>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</si>
  <si>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</si>
  <si>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</si>
  <si>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</si>
  <si>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</si>
  <si>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</si>
  <si>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</si>
  <si>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</si>
  <si>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</si>
  <si>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</si>
  <si>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</si>
  <si>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</si>
  <si>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</si>
  <si>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</si>
  <si>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</si>
  <si>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</si>
  <si>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</si>
  <si>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</si>
  <si>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</si>
  <si>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</si>
  <si>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</si>
  <si>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</si>
  <si>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</si>
  <si>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</si>
  <si>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</si>
  <si>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</si>
  <si>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</si>
  <si>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</si>
  <si>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</si>
  <si>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</si>
  <si>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</si>
  <si>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</si>
  <si>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</si>
  <si>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</si>
  <si>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</si>
  <si>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</si>
  <si>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</si>
  <si>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</si>
  <si>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</si>
  <si>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</si>
  <si>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</si>
  <si>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</si>
  <si>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</si>
  <si>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</si>
  <si>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</si>
  <si>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</si>
  <si>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</si>
  <si>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</si>
  <si>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</si>
  <si>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</si>
  <si>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</si>
  <si>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</si>
  <si>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</si>
  <si>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</si>
  <si>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</si>
  <si>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</si>
  <si>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</si>
  <si>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</si>
  <si>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</si>
  <si>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</si>
  <si>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</si>
  <si>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</si>
  <si>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</si>
  <si>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</si>
  <si>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</si>
  <si>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</si>
  <si>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</si>
  <si>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</si>
  <si>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</si>
  <si>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</si>
  <si>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</si>
  <si>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</si>
  <si>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</si>
  <si>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</si>
  <si>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</si>
  <si>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</si>
  <si>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</si>
  <si>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</si>
  <si>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</si>
  <si>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</si>
  <si>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</si>
  <si>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</si>
  <si>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</si>
  <si>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</si>
  <si>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</si>
  <si>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</si>
  <si>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</si>
  <si>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</si>
  <si>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</si>
  <si>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</si>
  <si>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</si>
  <si>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</si>
  <si>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</si>
  <si>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</si>
  <si>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</si>
  <si>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</si>
  <si>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</si>
  <si>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</si>
  <si>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</si>
  <si>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</si>
  <si>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</si>
  <si>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</si>
  <si>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</si>
  <si>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</si>
  <si>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</si>
  <si>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</si>
  <si>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</si>
  <si>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</si>
  <si>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</si>
  <si>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</si>
  <si>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</si>
  <si>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</si>
  <si>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</si>
  <si>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</si>
  <si>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</si>
  <si>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</si>
  <si>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</si>
  <si>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</si>
  <si>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</si>
  <si>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</si>
  <si>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</si>
  <si>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</si>
  <si>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</si>
  <si>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</si>
  <si>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</si>
  <si>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</si>
  <si>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</si>
  <si>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</si>
  <si>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</si>
  <si>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</si>
  <si>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</si>
  <si>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</si>
  <si>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</si>
  <si>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</si>
  <si>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</si>
  <si>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</si>
  <si>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</si>
  <si>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</si>
  <si>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</si>
  <si>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</si>
  <si>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</si>
  <si>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</si>
  <si>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</si>
  <si>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</si>
  <si>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</si>
  <si>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</si>
  <si>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</si>
  <si>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</si>
  <si>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</si>
  <si>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</si>
  <si>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</si>
  <si>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</si>
  <si>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</si>
  <si>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</si>
  <si>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</si>
  <si>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</si>
  <si>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</si>
  <si>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</si>
  <si>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</si>
  <si>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</si>
  <si>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</si>
  <si>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</si>
  <si>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</si>
  <si>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</si>
  <si>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</si>
  <si>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</si>
  <si>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</si>
  <si>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</si>
  <si>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</si>
  <si>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</si>
  <si>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</si>
  <si>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</si>
  <si>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</si>
  <si>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</si>
  <si>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</si>
  <si>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</si>
  <si>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</si>
  <si>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</si>
  <si>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</si>
  <si>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</si>
  <si>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</si>
  <si>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</si>
  <si>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</si>
  <si>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</si>
  <si>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</si>
  <si>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</si>
  <si>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</si>
  <si>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</si>
  <si>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</si>
  <si>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</si>
  <si>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</si>
  <si>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</si>
  <si>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</si>
  <si>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</si>
  <si>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</si>
  <si>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</si>
  <si>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</si>
  <si>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</si>
  <si>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</si>
  <si>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</si>
  <si>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</si>
  <si>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</si>
  <si>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</si>
  <si>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</si>
  <si>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</si>
  <si>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</si>
  <si>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</si>
  <si>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</si>
  <si>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</si>
  <si>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</si>
  <si>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</si>
  <si>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</si>
  <si>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</si>
  <si>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</si>
  <si>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</si>
  <si>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</si>
  <si>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</si>
  <si>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</si>
  <si>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</si>
  <si>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</si>
  <si>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</si>
  <si>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</si>
  <si>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</si>
  <si>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</si>
  <si>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</si>
  <si>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</si>
  <si>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</si>
  <si>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</si>
  <si>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</si>
  <si>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</si>
  <si>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</si>
  <si>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</si>
  <si>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</si>
  <si>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</si>
  <si>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</si>
  <si>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</si>
  <si>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</si>
  <si>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</si>
  <si>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</si>
  <si>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</si>
  <si>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</si>
  <si>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</si>
  <si>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</si>
  <si>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</si>
  <si>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</si>
  <si>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</si>
  <si>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</si>
  <si>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</si>
  <si>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</si>
  <si>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</si>
  <si>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</si>
  <si>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</si>
  <si>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</si>
  <si>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</si>
  <si>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</si>
  <si>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</si>
  <si>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</si>
  <si>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</si>
  <si>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</si>
  <si>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</si>
  <si>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</si>
  <si>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</si>
  <si>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</si>
  <si>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</si>
  <si>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</si>
  <si>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</si>
  <si>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</si>
  <si>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</si>
  <si>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</si>
  <si>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</si>
  <si>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</si>
  <si>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</si>
  <si>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</si>
  <si>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</si>
  <si>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</si>
  <si>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</si>
  <si>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</si>
  <si>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</si>
  <si>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</si>
  <si>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</si>
  <si>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</si>
  <si>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</si>
  <si>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</si>
  <si>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</si>
  <si>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</si>
  <si>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</si>
  <si>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</si>
  <si>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</si>
  <si>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</si>
  <si>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</si>
  <si>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</si>
  <si>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</si>
  <si>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</si>
  <si>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</si>
  <si>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</si>
  <si>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</si>
  <si>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</si>
  <si>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</si>
  <si>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</si>
  <si>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</si>
  <si>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</si>
  <si>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</si>
  <si>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</si>
  <si>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</si>
  <si>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</si>
  <si>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</si>
  <si>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</si>
  <si>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</si>
  <si>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</si>
  <si>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</si>
  <si>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</si>
  <si>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</si>
  <si>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</si>
  <si>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</si>
  <si>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</si>
  <si>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</si>
  <si>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</si>
  <si>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</si>
  <si>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</si>
  <si>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</si>
  <si>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</si>
  <si>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</si>
  <si>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</si>
  <si>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</si>
  <si>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</si>
  <si>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</si>
  <si>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</si>
  <si>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</si>
  <si>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</si>
  <si>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</si>
  <si>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</si>
  <si>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</si>
  <si>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</si>
  <si>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</si>
  <si>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</si>
  <si>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</si>
  <si>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</si>
  <si>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</si>
  <si>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</si>
  <si>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</si>
  <si>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</si>
  <si>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</si>
  <si>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</si>
  <si>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</si>
  <si>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</si>
  <si>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</si>
  <si>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</si>
  <si>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</si>
  <si>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</si>
  <si>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</si>
  <si>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</si>
  <si>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</si>
  <si>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</si>
  <si>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</si>
  <si>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</si>
  <si>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</si>
  <si>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</si>
  <si>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</si>
  <si>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</si>
  <si>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</si>
  <si>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</si>
  <si>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</si>
  <si>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</si>
  <si>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</si>
  <si>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</si>
  <si>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</si>
  <si>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</si>
  <si>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</si>
  <si>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</si>
  <si>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</si>
  <si>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</si>
  <si>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</si>
  <si>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</si>
  <si>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</si>
  <si>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</si>
  <si>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</si>
  <si>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</si>
  <si>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</si>
  <si>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</si>
  <si>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</si>
  <si>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</si>
  <si>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</si>
  <si>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</si>
  <si>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</si>
  <si>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</si>
  <si>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</si>
  <si>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</si>
  <si>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</si>
  <si>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</si>
  <si>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</si>
  <si>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</si>
  <si>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</si>
  <si>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</si>
  <si>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</si>
  <si>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</si>
  <si>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</si>
  <si>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</si>
  <si>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</si>
  <si>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</si>
  <si>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</si>
  <si>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</si>
  <si>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</si>
  <si>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</si>
  <si>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</si>
  <si>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</si>
  <si>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</si>
  <si>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</si>
  <si>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</si>
  <si>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</si>
  <si>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</si>
  <si>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</si>
  <si>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</si>
  <si>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</si>
  <si>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</si>
  <si>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</si>
  <si>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</si>
  <si>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</si>
  <si>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</si>
  <si>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</si>
  <si>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</si>
  <si>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</si>
  <si>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</si>
  <si>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</si>
  <si>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</si>
  <si>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</si>
  <si>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</si>
  <si>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</si>
  <si>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</si>
  <si>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</si>
  <si>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</si>
  <si>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</si>
  <si>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</si>
  <si>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</si>
  <si>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</si>
  <si>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</si>
  <si>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</si>
  <si>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</si>
  <si>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</si>
  <si>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</si>
  <si>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</si>
  <si>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</si>
  <si>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</si>
  <si>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</si>
  <si>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</si>
  <si>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</si>
  <si>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</si>
  <si>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</si>
  <si>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</si>
  <si>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</si>
  <si>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</si>
  <si>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</si>
  <si>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</si>
  <si>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</si>
  <si>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</si>
  <si>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</si>
  <si>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</si>
  <si>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</si>
  <si>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</si>
  <si>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</si>
  <si>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</si>
  <si>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</si>
  <si>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</si>
  <si>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</si>
  <si>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</si>
  <si>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</si>
  <si>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</si>
  <si>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</si>
  <si>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</si>
  <si>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</si>
  <si>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</si>
  <si>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</si>
  <si>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</si>
  <si>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</si>
  <si>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</si>
  <si>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</si>
  <si>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</si>
  <si>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</si>
  <si>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</si>
  <si>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</si>
  <si>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</si>
  <si>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</si>
  <si>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</si>
  <si>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</si>
  <si>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</si>
  <si>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</si>
  <si>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</si>
  <si>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</si>
  <si>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</si>
  <si>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</si>
  <si>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</si>
  <si>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</si>
  <si>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</si>
  <si>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</si>
  <si>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</si>
  <si>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</si>
  <si>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</si>
  <si>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</si>
  <si>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</si>
  <si>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</si>
  <si>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</si>
  <si>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</si>
  <si>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</si>
  <si>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</si>
  <si>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</si>
  <si>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</si>
  <si>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</si>
  <si>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</si>
  <si>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</si>
  <si>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</si>
  <si>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</si>
  <si>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</si>
  <si>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</si>
  <si>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</si>
  <si>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</si>
  <si>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</si>
  <si>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</si>
  <si>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</si>
  <si>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</si>
  <si>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</si>
  <si>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</si>
  <si>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</si>
  <si>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</si>
  <si>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</si>
  <si>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</si>
  <si>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</si>
  <si>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</si>
  <si>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</si>
  <si>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</si>
  <si>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</si>
  <si>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</si>
  <si>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</si>
  <si>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</si>
  <si>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</si>
  <si>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</si>
  <si>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</si>
  <si>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</si>
  <si>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</si>
  <si>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</si>
  <si>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</si>
  <si>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</si>
  <si>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</si>
  <si>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</si>
  <si>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</si>
  <si>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</si>
  <si>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</si>
  <si>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</si>
  <si>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</si>
  <si>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</si>
  <si>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</si>
  <si>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</si>
  <si>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</si>
  <si>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</si>
  <si>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</si>
  <si>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</si>
  <si>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</si>
  <si>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</si>
  <si>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</si>
  <si>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</si>
  <si>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</si>
  <si>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</si>
  <si>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</si>
  <si>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</si>
  <si>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</si>
  <si>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</si>
  <si>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</si>
  <si>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</si>
  <si>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</si>
  <si>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</si>
  <si>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</si>
  <si>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</si>
  <si>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</si>
  <si>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</si>
  <si>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</si>
  <si>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</si>
  <si>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</si>
  <si>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</si>
  <si>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</si>
  <si>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</si>
  <si>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</si>
  <si>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</si>
  <si>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</si>
  <si>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</si>
  <si>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</si>
  <si>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</si>
  <si>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</si>
  <si>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</si>
  <si>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</si>
  <si>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</si>
  <si>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</si>
  <si>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</si>
  <si>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</si>
  <si>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</si>
  <si>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</si>
  <si>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</si>
  <si>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</si>
  <si>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</si>
  <si>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</si>
  <si>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</si>
  <si>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</si>
  <si>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</si>
  <si>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</si>
  <si>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</si>
  <si>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</si>
  <si>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</si>
  <si>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</si>
  <si>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</si>
  <si>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</si>
  <si>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</si>
  <si>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</si>
  <si>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</si>
  <si>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</si>
  <si>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</si>
  <si>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</si>
  <si>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</si>
  <si>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</si>
  <si>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</si>
  <si>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</si>
  <si>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</si>
  <si>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</si>
  <si>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</si>
  <si>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</si>
  <si>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</si>
  <si>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</si>
  <si>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</si>
  <si>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</si>
  <si>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</si>
  <si>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</si>
  <si>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</si>
  <si>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</si>
  <si>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</si>
  <si>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</si>
  <si>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</si>
  <si>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</si>
  <si>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</si>
  <si>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</si>
  <si>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</si>
  <si>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</si>
  <si>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</si>
  <si>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</si>
  <si>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</si>
  <si>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</si>
  <si>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</si>
  <si>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</si>
  <si>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</si>
  <si>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</si>
  <si>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</si>
  <si>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</si>
  <si>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</si>
  <si>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</si>
  <si>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</si>
  <si>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</si>
  <si>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</si>
  <si>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</si>
  <si>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</si>
  <si>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</si>
  <si>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</si>
  <si>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</si>
  <si>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</si>
  <si>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</si>
  <si>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</si>
  <si>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</si>
  <si>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</si>
  <si>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</si>
  <si>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</si>
  <si>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</si>
  <si>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</si>
  <si>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</si>
  <si>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</si>
  <si>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</si>
  <si>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</si>
  <si>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</si>
  <si>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</si>
  <si>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</si>
  <si>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</si>
  <si>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</si>
  <si>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</si>
  <si>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</si>
  <si>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</si>
  <si>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</si>
  <si>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</si>
  <si>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</si>
  <si>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</si>
  <si>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</si>
  <si>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</si>
  <si>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</si>
  <si>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</si>
  <si>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</si>
  <si>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</si>
  <si>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</si>
  <si>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</si>
  <si>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</si>
  <si>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</si>
  <si>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</si>
  <si>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</si>
  <si>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</si>
  <si>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</si>
  <si>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</si>
  <si>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</si>
  <si>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</si>
  <si>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</si>
  <si>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</si>
  <si>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</si>
  <si>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</si>
  <si>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</si>
  <si>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</si>
  <si>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</si>
  <si>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</si>
  <si>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</si>
  <si>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</si>
  <si>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</si>
  <si>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</si>
  <si>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</si>
  <si>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</si>
  <si>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</si>
  <si>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</si>
  <si>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</si>
  <si>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</si>
  <si>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</si>
  <si>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</si>
  <si>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</si>
  <si>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</si>
  <si>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</si>
  <si>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</si>
  <si>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</si>
  <si>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</si>
  <si>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</si>
  <si>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</si>
  <si>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</si>
  <si>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</si>
  <si>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</si>
  <si>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</si>
  <si>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</si>
  <si>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</si>
  <si>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</si>
  <si>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</si>
  <si>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</si>
  <si>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</si>
  <si>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</si>
  <si>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</si>
  <si>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</si>
  <si>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</si>
  <si>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</si>
  <si>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</si>
  <si>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</si>
  <si>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</si>
  <si>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</si>
  <si>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</si>
  <si>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</si>
  <si>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</si>
  <si>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</si>
  <si>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</si>
  <si>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</si>
  <si>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</si>
  <si>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</si>
  <si>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</si>
  <si>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</si>
  <si>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</si>
  <si>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</si>
  <si>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</si>
  <si>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</si>
  <si>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</si>
  <si>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</si>
  <si>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</si>
  <si>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</si>
  <si>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</si>
  <si>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</si>
  <si>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</si>
  <si>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</si>
  <si>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</si>
  <si>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</si>
  <si>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</si>
  <si>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</si>
  <si>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</si>
  <si>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</si>
  <si>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</si>
  <si>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</si>
  <si>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</si>
  <si>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</si>
  <si>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</si>
  <si>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</si>
  <si>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</si>
  <si>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</si>
  <si>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</si>
  <si>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</si>
  <si>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</si>
  <si>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</si>
  <si>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</si>
  <si>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</si>
  <si>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</si>
  <si>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</si>
  <si>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</si>
  <si>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</si>
  <si>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</si>
  <si>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</si>
  <si>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</si>
  <si>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</si>
  <si>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</si>
  <si>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</si>
  <si>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</si>
  <si>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</si>
  <si>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</si>
  <si>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</si>
  <si>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</si>
  <si>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</si>
  <si>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</si>
  <si>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</si>
  <si>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</si>
  <si>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</si>
  <si>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</si>
  <si>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</si>
  <si>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</si>
  <si>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</si>
  <si>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</si>
  <si>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</si>
  <si>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</si>
  <si>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</si>
  <si>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</si>
  <si>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</si>
  <si>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</si>
  <si>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</si>
  <si>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</si>
  <si>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</si>
  <si>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</si>
  <si>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</si>
  <si>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</si>
  <si>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</si>
  <si>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</si>
  <si>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</si>
  <si>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</si>
  <si>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</si>
  <si>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</si>
  <si>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</si>
  <si>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</si>
  <si>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</si>
  <si>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</si>
  <si>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</si>
  <si>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</si>
  <si>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</si>
  <si>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</si>
  <si>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</si>
  <si>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</si>
  <si>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</si>
  <si>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</si>
  <si>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</si>
  <si>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</si>
  <si>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</si>
  <si>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</si>
  <si>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</si>
  <si>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</si>
  <si>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</si>
  <si>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</si>
  <si>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</si>
  <si>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</si>
  <si>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</si>
  <si>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</si>
  <si>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</si>
  <si>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</si>
  <si>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</si>
  <si>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</si>
  <si>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</si>
  <si>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</si>
  <si>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</si>
  <si>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</si>
  <si>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</si>
  <si>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</si>
  <si>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</si>
  <si>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</si>
  <si>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</si>
  <si>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</si>
  <si>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</si>
  <si>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</si>
  <si>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</si>
  <si>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</si>
  <si>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</si>
  <si>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</si>
  <si>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</si>
  <si>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</si>
  <si>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</si>
  <si>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</si>
  <si>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</si>
  <si>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</si>
  <si>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</si>
  <si>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</si>
  <si>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</si>
  <si>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</si>
  <si>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</si>
  <si>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</si>
  <si>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</si>
  <si>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</si>
  <si>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</si>
  <si>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</si>
  <si>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</si>
  <si>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</si>
  <si>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</si>
  <si>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</si>
  <si>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</si>
  <si>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</si>
  <si>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</si>
  <si>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</si>
  <si>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</si>
  <si>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</si>
  <si>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</si>
  <si>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</si>
  <si>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</si>
  <si>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</si>
  <si>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</si>
  <si>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</si>
  <si>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</si>
  <si>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</si>
  <si>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</si>
  <si>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</si>
  <si>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</si>
  <si>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</si>
  <si>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</si>
  <si>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</si>
  <si>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</si>
  <si>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</si>
  <si>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</si>
  <si>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</si>
  <si>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</si>
  <si>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</si>
  <si>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</si>
  <si>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</si>
  <si>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</si>
  <si>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</si>
  <si>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</si>
  <si>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</si>
  <si>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</si>
  <si>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</si>
  <si>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</si>
  <si>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</si>
  <si>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</si>
  <si>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</si>
  <si>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</si>
  <si>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</si>
  <si>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</si>
  <si>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</si>
  <si>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</si>
  <si>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</si>
  <si>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</si>
  <si>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</si>
  <si>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</si>
  <si>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</si>
  <si>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</si>
  <si>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</si>
  <si>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</si>
  <si>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</si>
  <si>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</si>
  <si>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</si>
  <si>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</si>
  <si>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</si>
  <si>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</si>
  <si>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</si>
  <si>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</si>
  <si>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</si>
  <si>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</si>
  <si>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</si>
  <si>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</si>
  <si>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</si>
  <si>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</si>
  <si>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</si>
  <si>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</si>
  <si>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</si>
  <si>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</si>
  <si>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</si>
  <si>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</si>
  <si>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</si>
  <si>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</si>
  <si>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</si>
  <si>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</si>
  <si>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</si>
  <si>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</si>
  <si>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</si>
  <si>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</si>
  <si>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</si>
  <si>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</si>
  <si>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</si>
  <si>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</si>
  <si>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</si>
  <si>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</si>
  <si>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</si>
  <si>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</si>
  <si>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</si>
  <si>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</si>
  <si>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</si>
  <si>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</si>
  <si>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</si>
  <si>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</si>
  <si>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</si>
  <si>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PCM-20251117-00000576</t>
  </si>
  <si>
    <t xml:space="preserve"> Restored by PG </t>
  </si>
  <si>
    <t xml:space="preserve"> nO PCM </t>
  </si>
  <si>
    <t>40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</si>
  <si>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</si>
  <si>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</si>
  <si>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</si>
  <si>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</si>
  <si>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</si>
  <si>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</si>
  <si>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30 min</t>
  </si>
  <si>
    <t>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</si>
  <si>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</si>
  <si>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</si>
  <si>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</si>
  <si>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</si>
  <si>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</si>
  <si>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</si>
  <si>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</si>
  <si>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</si>
  <si>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</si>
  <si>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</si>
  <si>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</si>
  <si>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</si>
  <si>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</si>
  <si>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sectors down at 2025-11-17 00:49:29 due to  rectifier module faulty, under repair arrangement</t>
  </si>
  <si>
    <t>PCM-20251117-00000611</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</si>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</sst>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8" totalsRowShown="0" headerRowDxfId="157" dataDxfId="156" headerRowBorderDxfId="154" tableBorderDxfId="155" totalsRowBorderDxfId="153">
  <autoFilter ref="A1:CJ2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315.482303124998</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3.6110995366470888E-2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45978.430729050924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45978.430729050924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45978.430729050924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45978.430729050924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45978.430729050924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45978.430729050924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45978.430729050924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45978.430729050924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45978.430729050924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45978.430729050924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45978.430729050924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45978.430729050924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45978.430729050924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45978.430729050924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45978.430729050924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45978.430729050924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45978.430729050924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45978.430729050924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45978.430729050924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45978.430729050924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45978.430729050924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45978.430729050924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45978.430729050924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45978.430729050924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45978.430729050924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45978.430729050924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45978.430729050924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45978.430729050924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45978.430729050924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45978.430729050924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45978.430729050924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45978.430729050924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45978.430729050924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45978.430729050924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45978.430729050924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45978.430729050924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45978.430729050924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45978.430729050924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45978.430729050924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45978.430729050924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45978.430729050924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45978.430729050924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45978.430729050924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45978.430729050924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45978.430729050924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45978.430729050924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45978.430729050924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45978.430729050924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45978.430729050924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45978.430729050924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45978.430729050924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45978.430729050924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45978.430729050924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45978.430729050924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45978.430729050924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45978.430729050924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45978.430729050924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45978.430729050924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45978.430729050924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45978.430729050924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45978.430729050924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45978.430729050924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45978.430729050924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45978.430729050924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45978.430729050924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45978.430729050924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45978.430729050924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45978.430729050924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45978.430729050924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45978.430729050924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45978.430729050924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45978.430729050924</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D2601BAE-50A0-46C9-B1B2-8A718D25F444}"/>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8"/>
  <sheetViews>
    <sheetView tabSelected="1" workbookViewId="0">
      <pane ySplit="4" topLeftCell="A5"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153.43089108796266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1.9943864583328832</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2</v>
      </c>
      <c r="D5" s="18" t="s">
        <v>20838</v>
      </c>
      <c r="E5" s="103" t="s">
        <v>39021</v>
      </c>
      <c r="F5" s="104">
        <v>45978.357812499999</v>
      </c>
      <c r="G5" s="105">
        <f ca="1">IFERROR(NOW()-F5,"-")</f>
        <v>7.2916550925583579E-2</v>
      </c>
      <c r="H5" s="104">
        <v>45978.345763888887</v>
      </c>
      <c r="I5" s="18" t="str">
        <f>IFERROR(VLOOKUP(D5,DB!A:F,6,0),"")</f>
        <v>SCECO</v>
      </c>
      <c r="J5" s="18" t="str">
        <f>IFERROR(VLOOKUP(D5,DB!A:G,7,0),"")</f>
        <v>Dead+No BB Design+No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24801</v>
      </c>
      <c r="E6" s="103" t="s">
        <v>39021</v>
      </c>
      <c r="F6" s="104"/>
      <c r="G6" s="105">
        <f ca="1">IFERROR(NOW()-F6,"-")</f>
        <v>45978.430729050924</v>
      </c>
      <c r="H6" s="104">
        <v>45978.328020833331</v>
      </c>
      <c r="I6" s="18" t="str">
        <f>IFERROR(VLOOKUP(D6,DB!A:F,6,0),"")</f>
        <v>SCECO</v>
      </c>
      <c r="J6" s="18" t="str">
        <f>IFERROR(VLOOKUP(D6,DB!A:G,7,0),"")</f>
        <v>No BB Shifted+No BB Design</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0"/>
      <c r="B7" s="61" t="str">
        <f>IFERROR(VLOOKUP(D7,DB!A:K,11,0),"")</f>
        <v>R2</v>
      </c>
      <c r="C7" s="61"/>
      <c r="D7" s="61" t="s">
        <v>20838</v>
      </c>
      <c r="E7" s="85"/>
      <c r="F7" s="74"/>
      <c r="G7" s="75">
        <f ca="1">IFERROR(NOW()-F7,"-")</f>
        <v>45978.430729050924</v>
      </c>
      <c r="H7" s="74"/>
      <c r="I7" s="61" t="str">
        <f>IFERROR(VLOOKUP(D7,DB!A:F,6,0),"")</f>
        <v>SCECO</v>
      </c>
      <c r="J7" s="61" t="str">
        <f>IFERROR(VLOOKUP(D7,DB!A:G,7,0),"")</f>
        <v>Dead+No BB Design+No BB Design</v>
      </c>
      <c r="K7" s="86"/>
      <c r="L7" s="61" t="str">
        <f>IFERROR(VLOOKUP(D7,DB!A:I,9,0),"")</f>
        <v>Latis</v>
      </c>
      <c r="M7" s="113"/>
      <c r="N7" s="113"/>
      <c r="O7" s="113"/>
      <c r="P7" s="113"/>
      <c r="Q7" s="113"/>
      <c r="R7" s="113"/>
      <c r="S7" s="113"/>
      <c r="T7" s="113"/>
      <c r="U7" s="113"/>
      <c r="V7" s="113"/>
      <c r="W7" s="113"/>
      <c r="X7" s="113"/>
      <c r="Y7" s="113"/>
      <c r="Z7" s="113"/>
      <c r="AA7" s="113"/>
      <c r="AB7" s="113"/>
      <c r="AC7" s="113"/>
      <c r="AD7" s="113"/>
      <c r="AE7" s="113"/>
      <c r="AF7" s="113"/>
      <c r="AG7" s="113"/>
      <c r="AH7" s="113"/>
      <c r="AI7" s="113"/>
      <c r="AJ7" s="113"/>
      <c r="AK7" s="113"/>
      <c r="AL7" s="113"/>
      <c r="AM7" s="113"/>
      <c r="AN7" s="113"/>
      <c r="AO7" s="113"/>
      <c r="AP7" s="113"/>
      <c r="AQ7" s="113"/>
      <c r="AR7" s="113"/>
      <c r="AS7" s="113"/>
      <c r="AT7" s="113"/>
      <c r="AU7" s="113"/>
      <c r="AV7" s="113"/>
      <c r="AW7" s="113"/>
      <c r="AX7" s="113"/>
      <c r="AY7" s="113"/>
      <c r="AZ7" s="113"/>
      <c r="BA7" s="113"/>
      <c r="BB7" s="113"/>
      <c r="BC7" s="113"/>
      <c r="BD7" s="113"/>
      <c r="BE7" s="113"/>
      <c r="BF7" s="113"/>
      <c r="BG7" s="113"/>
      <c r="BH7" s="113"/>
      <c r="BI7" s="113"/>
      <c r="BJ7" s="113"/>
      <c r="BK7" s="113"/>
      <c r="BL7" s="113"/>
      <c r="BM7" s="113"/>
      <c r="BN7" s="113"/>
      <c r="BO7" s="113"/>
      <c r="BP7" s="113"/>
      <c r="BQ7" s="113"/>
      <c r="BR7" s="113"/>
      <c r="BS7" s="113"/>
      <c r="BT7" s="113"/>
      <c r="BU7" s="113"/>
      <c r="BV7" s="113"/>
      <c r="BW7" s="113"/>
      <c r="BX7" s="113"/>
      <c r="BY7" s="113"/>
      <c r="BZ7" s="113"/>
      <c r="CA7" s="113"/>
      <c r="CB7" s="113"/>
      <c r="CC7" s="113"/>
      <c r="CD7" s="113"/>
      <c r="CE7" s="113"/>
      <c r="CF7" s="113"/>
      <c r="CG7" s="113"/>
      <c r="CH7" s="113"/>
      <c r="CI7" s="113"/>
      <c r="CJ7" s="114"/>
    </row>
    <row r="8" spans="1:88" ht="31.5" customHeight="1">
      <c r="A8" s="102"/>
      <c r="B8" s="18" t="str">
        <f>IFERROR(VLOOKUP(D8,DB!A:K,11,0),"")</f>
        <v/>
      </c>
      <c r="C8" s="18"/>
      <c r="D8" s="18"/>
      <c r="E8" s="103"/>
      <c r="F8" s="104"/>
      <c r="G8" s="105">
        <f ca="1">IFERROR(NOW()-F8,"-")</f>
        <v>45978.430729050924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45978.430729050924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45978.430729050924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45978.430729050924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45978.430729050924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45978.430729050924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45978.430729050924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45978.430729050924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45978.430729050924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45978.430729050924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45978.430729050924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45978.430729050924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45978.430729050924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45978.430729050924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45978.430729050924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45978.430729050924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45978.430729050924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45978.430729050924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45978.430729050924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45978.430729050924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45978.430729050924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45978.430729050924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45978.430729050924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45978.430729050924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45978.430729050924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45978.430729050924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45978.430729050924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45978.430729050924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45978.430729050924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45978.430729050924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45978.430729050924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45978.430729050924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45978.430729050924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45978.430729050924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45978.430729050924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45978.430729050924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45978.430729050924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45978.430729050924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45978.430729050924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45978.430729050924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45978.430729050924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45978.430729050924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45978.430729050924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45978.430729050924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45978.430729050924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45978.430729050924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45978.430729050924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45978.430729050924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45978.430729050924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45978.430729050924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45978.430729050924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45978.430729050924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45978.430729050924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45978.430729050924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45978.430729050924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45978.430729050924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45978.430729050924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45978.430729050924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45978.430729050924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45978.430729050924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45978.430729050924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45978.430729050924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45978.430729050924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45978.430729050924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45978.430729050924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45978.430729050924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45978.430729050924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45978.430729050924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45978.430729050924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45978.430729050924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45978.430729050924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45978.430729050924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45978.430729050924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45978.430729050924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45978.430729050924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45978.430729050924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45978.430729050924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45978.430729050924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45978.430729050924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45978.430729050924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45978.430729050924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45978.430729050924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45978.430729050924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45978.430729050924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45978.430729050924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45978.430729050924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45978.430729050924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45978.430729050924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45978.430729050924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45978.430729050924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45978.430729050924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45978.430729050924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45978.430729050924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45978.430729050924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45978.430729050924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45978.430729050924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45978.430729050924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45978.430729050924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45978.430729050924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45978.430729050924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45978.430729050924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45978.430729050924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45978.430729050924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45978.430729050924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45978.430729050924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45978.430729050924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45978.430729050924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45978.430729050924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45978.430729050924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45978.430729050924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45978.430729050924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45978.430729050924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45978.430729050924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45978.430729050924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45978.430729050924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45978.430729050924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45978.430729050924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45978.430729050924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45978.430729050924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45978.430729050924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45978.430729050924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45978.430729050924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45978.430729050924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45978.430729050924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45978.430729050924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45978.430729050924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45978.430729050924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45978.430729050924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45978.430729050924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45978.430729050924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45978.430729050924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45978.430729050924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45978.430729050924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45978.430729050924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45978.430729050924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45978.430729050924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45978.430729050924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45978.430729050924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45978.430729050924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45978.430729050924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45978.430729050924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45978.430729050924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45978.430729050924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45978.430729050924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45978.430729050924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45978.430729050924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45978.430729050924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45978.430729050924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45978.430729050924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45978.430729050924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45978.430729050924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45978.430729050924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45978.430729050924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45978.430729050924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45978.430729050924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45978.430729050924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45978.430729050924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45978.430729050924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45978.430729050924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45978.430729050924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45978.430729050924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45978.430729050924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45978.430729050924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45978.430729050924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45978.430729050924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45978.430729050924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45978.430729050924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45978.430729050924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45978.430729050924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45978.430729050924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45978.430729050924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45978.430729050924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45978.430729050924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45978.430729050924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45978.430729050924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45978.430729050924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45978.430729050924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45978.430729050924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45978.430729050924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45978.430729050924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45978.430729050924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45978.430729050924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45978.430729050924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45978.430729050924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45978.430729050924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45978.430729050924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45978.430729050924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45978.430729050924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45978.430729050924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45978.430729050924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45978.430729050924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45978.430729050924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45978.430729050924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45978.430729050924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45978.430729050924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45978.430729050924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45978.430729050924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45978.430729050924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45978.430729050924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45978.430729050924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45978.430729050924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45978.430729050924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45978.430729050924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45978.430729050924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45978.430729050924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45978.430729050924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45978.430729050924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45978.430729050924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45978.430729050924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45978.430729050924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45978.430729050924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sheetData>
  <dataValidations count="2">
    <dataValidation allowBlank="1" showInputMessage="1" showErrorMessage="1" sqref="E1" xr:uid="{4D935161-CDD3-4592-B877-3FB59C99E142}"/>
    <dataValidation type="list" allowBlank="1" showInputMessage="1" showErrorMessage="1" sqref="E3:E2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3" sqref="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9.9259143513336312E-2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6.4363310186308809E-2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45978.430729050924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45978.430729050924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45978.430729050924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45978.430729050924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45978.430729050924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45978.430729050924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45978.430729050924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45978.430729050924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45978.430729050924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45978.430729050924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45978.430729050924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45978.430729050924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45978.430729050924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45978.430729050924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45978.430729050924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45978.430729050924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45978.430729050924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45978.430729050924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45978.430729050924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45978.430729050924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45978.430729050924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45978.430729050924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45978.430729050924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45978.430729050924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45978.430729050924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45978.430729050924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45978.430729050924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45978.430729050924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45978.430729050924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45978.430729050924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45978.430729050924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45978.430729050924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45978.430729050924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45978.430729050924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45978.430729050924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45978.430729050924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45978.430729050924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45978.430729050924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45978.430729050924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45978.430729050924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45978.430729050924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45978.430729050924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45978.430729050924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45978.430729050924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45978.430729050924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45978.430729050924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45978.430729050924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45978.430729050924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45978.430729050924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45978.430729050924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45978.430729050924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45978.430729050924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45978.430729050924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45978.430729050924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45978.430729050924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45978.430729050924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45978.430729050924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45978.430729050924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45978.430729050924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45978.430729050924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45978.430729050924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45978.430729050924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45978.430729050924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45978.430729050924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45978.430729050924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45978.430729050924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45978.430729050924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45978.430729050924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45978.430729050924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45978.430729050924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45978.430729050924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45978.430729050924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45978.430729050924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45978.430729050924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45978.430729050924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45978.430729050924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45978.430729050924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45978.430729050924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45978.430729050924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45978.430729050924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45978.430729050924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45978.430729050924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45978.430729050924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45978.430729050924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45978.430729050924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45978.430729050924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45978.430729050924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45978.430729050924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45978.430729050924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45978.430729050924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45978.430729050924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45978.430729050924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45978.430729050924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45978.430729050924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45978.430729050924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45978.430729050924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45978.430729050924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45978.430729050924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45978.430729050924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45978.430729050924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45978.430729050924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45978.430729050924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45978.430729050924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45978.430729050924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45978.430729050924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45978.430729050924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45978.430729050924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45978.430729050924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45978.430729050924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45978.430729050924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45978.430729050924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45978.430729050924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45978.430729050924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45978.430729050924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45978.430729050924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45978.430729050924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45978.430729050924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45978.430729050924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45978.430729050924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45978.430729050924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45978.430729050924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45978.430729050924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45978.430729050924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45978.430729050924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45978.430729050924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45978.430729050924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45978.430729050924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45978.430729050924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45978.430729050924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45978.430729050924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45978.430729050924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45978.430729050924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45978.430729050924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45978.430729050924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45978.430729050924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45978.430729050924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45978.430729050924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45978.430729050924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45978.430729050924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45978.430729050924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45978.430729050924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45978.430729050924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45978.430729050924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45978.430729050924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45978.430729050924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45978.430729050924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45978.430729050924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45978.430729050924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45978.430729050924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45978.430729050924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45978.430729050924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45978.430729050924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45978.430729050924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45978.430729050924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45978.430729050924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45978.430729050924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45978.430729050924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45978.430729050924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45978.430729050924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45978.430729050924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45978.430729050924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45978.430729050924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45978.430729050924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45978.430729050924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45978.430729050924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45978.430729050924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45978.430729050924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45978.430729050924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45978.430729050924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45978.430729050924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45978.430729050924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45978.430729050924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45978.430729050924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45978.430729050924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45978.430729050924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45978.430729050924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45978.430729050924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45978.430729050924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45978.430729050924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45978.430729050924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45978.430729050924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45978.430729050924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45978.430729050924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45978.430729050924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45978.430729050924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45978.430729050924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45978.430729050924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45978.430729050924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45978.430729050924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45978.430729050924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45978.430729050924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45978.430729050924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45978.430729050924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45978.430729050924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45978.430729050924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45978.430729050924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45978.430729050924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45978.430729050924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45978.430729050924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45978.430729050924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45978.430729050924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45978.430729050924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45978.430729050924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45978.430729050924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45978.430729050924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45978.430729050924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45978.430729050924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45978.430729050924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45978.430729050924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45978.430729050924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45978.430729050924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45978.430729050924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45978.430729050924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45978.430729050924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45978.430729050924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45978.430729050924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45978.430729050924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45978.430729050924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45978.430729050924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45978.430729050924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45978.430729050924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45978.430729050924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45978.430729050924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45978.430729050924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45978.430729050924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45978.430729050924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45978.430729050924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45978.430729050924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45978.430729050924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45978.430729050924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45978.430729050924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45978.430729050924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45978.430729050924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45978.430729050924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45978.430729050924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45978.430729050924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45978.430729050924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45978.430729050924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45978.430729050924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45978.430729050924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45978.430729050924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45978.430729050924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45978.430729050924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45978.430729050924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45978.430729050924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45978.430729050924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45978.430729050924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45978.430729050924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45978.430729050924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45978.430729050924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45978.430729050924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45978.430729050924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45978.430729050924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45978.430729050924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45978.430729050924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45978.430729050924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45978.430729050924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45978.430729050924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45978.430729050924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45978.430729050924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45978.430729050924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45978.430729050924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45978.430729050924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45978.430729050924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45978.430729050924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45978.430729050924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45978.430729050924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45978.430729050924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45978.430729050924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45978.430729050924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45978.430729050924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45978.430729050924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45978.430729050924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45978.430729050924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45978.430729050924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45978.430729050924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45978.430729050924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45978.430729050924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45978.430729050924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45978.430729050924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45978.430729050924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45978.430729050924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45978.430729050924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45978.430729050924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45978.430729050924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45978.430729050924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45978.430729050924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45978.430729050924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45978.430729050924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45978.430729050924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45978.430729050924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45978.430729050924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45978.430729050924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45978.430729050924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45978.430729050924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45978.430729050924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45978.430729050924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45978.430729050924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45978.430729050924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45978.430729050924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45978.430729050924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45978.430729050924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45978.430729050924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45978.430729050924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45978.430729050924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45978.430729050924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45978.430729050924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45978.430729050924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45978.430729050924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45978.430729050924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45978.430729050924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45978.430729050924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45978.430729050924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45978.430729050924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45978.430729050924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45978.430729050924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45978.430729050924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45978.430729050924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45978.430729050924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45978.430729050924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45978.430729050924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45978.430729050924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45978.430729050924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45978.430729050924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45978.430729050924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45978.430729050924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45978.430729050924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45978.430729050924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45978.430729050924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45978.430729050924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45978.430729050924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45978.430729050924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45978.430729050924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45978.430729050924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45978.430729050924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45978.430729050924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45978.430729050924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45978.430729050924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45978.430729050924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45978.430729050924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45978.430729050924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45978.430729050924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45978.430729050924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45978.430729050924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45978.430729050924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45978.430729050924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45978.430729050924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45978.430729050924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45978.430729050924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45978.430729050924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45978.430729050924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45978.430729050924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45978.430729050924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45978.430729050924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45978.430729050924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45978.430729050924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45978.430729050924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45978.430729050924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45978.430729050924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45978.430729050924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45978.430729050924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45978.430729050924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45978.430729050924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45978.430729050924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45978.430729050924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45978.430729050924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45978.430729050924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45978.430729050924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45978.430729050924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45978.430729050924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45978.430729050924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45978.430729050924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45978.430729050924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45978.430729050924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45978.430729050924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45978.430729050924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45978.430729050924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45978.430729050924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45978.430729050924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45978.430729050924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45978.430729050924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45978.430729050924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45978.430729050924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45978.430729050924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45978.430729050924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45978.430729050924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45978.430729050924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45978.430729050924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45978.430729050924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45978.430729050924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45978.430729050924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45978.430729050924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45978.430729050924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45978.430729050924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45978.430729050924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45978.430729050924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45978.430729050924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45978.430729050924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45978.430729050924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45978.430729050924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45978.430729050924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45978.430729050924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45978.430729050924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45978.430729050924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45978.430729050924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45978.430729050924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45978.430729050924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45978.430729050924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45978.430729050924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45978.430729050924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45978.430729050924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45978.430729050924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45978.430729050924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45978.430729050924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45978.430729050924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45978.430729050924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45978.430729050924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45978.430729050924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45978.430729050924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45978.430729050924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45978.430729050924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45978.430729050924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45978.430729050924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45978.430729050924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45978.430729050924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45978.430729050924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45978.430729050924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45978.430729050924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45978.430729050924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45978.430729050924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45978.430729050924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45978.430729050924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45978.430729050924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45978.430729050924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45978.430729050924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45978.430729050924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45978.430729050924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45978.430729050924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45978.430729050924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45978.430729050924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45978.430729050924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45978.430729050924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45978.430729050924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45978.430729050924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45978.430729050924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45978.430729050924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45978.430729050924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45978.430729050924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45978.430729050924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45978.430729050924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45978.430729050924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45978.430729050924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45978.430729050924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45978.430729050924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45978.430729050924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45978.430729050924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45978.430729050924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45978.430729050924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45978.430729050924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45978.430729050924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45978.430729050924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45978.430729050924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45978.430729050924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45978.430729050924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45978.430729050924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45978.430729050924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45978.430729050924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45978.430729050924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45978.430729050924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45978.430729050924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45978.430729050924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45978.430729050924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45978.430729050924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45978.430729050924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45978.430729050924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45978.430729050924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45978.430729050924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45978.430729050924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45978.430729050924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45978.430729050924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45978.430729050924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45978.430729050924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45978.430729050924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45978.430729050924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45978.430729050924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45978.430729050924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45978.430729050924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45978.430729050924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45978.430729050924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45978.430729050924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45978.430729050924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45978.430729050924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45978.430729050924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45978.430729050924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45978.430729050924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45978.430729050924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45978.430729050924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45978.430729050924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45978.430729050924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45978.430729050924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45978.430729050924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45978.430729050924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45978.430729050924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45978.430729050924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45978.430729050924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45978.430729050924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45978.430729050924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45978.430729050924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45978.430729050924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45978.430729050924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45978.430729050924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45978.430729050924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45978.430729050924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45978.430729050924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45978.430729050924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45978.430729050924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45978.430729050924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45978.430729050924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45978.430729050924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45978.430729050924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45978.430729050924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45978.430729050924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45978.430729050924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45978.430729050924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45978.430729050924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45978.430729050924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45978.430729050924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45978.430729050924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45978.430729050924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45978.430729050924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45978.430729050924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45978.430729050924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45978.430729050924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45978.430729050924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45978.430729050924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45978.430729050924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45978.430729050924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45978.430729050924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45978.430729050924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45978.430729050924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45978.430729050924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45978.430729050924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45978.430729050924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45978.430729050924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45978.430729050924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45978.430729050924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45978.430729050924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45978.430729050924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45978.430729050924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45978.430729050924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45978.430729050924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45978.430729050924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45978.430729050924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45978.430729050924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45978.430729050924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45978.430729050924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45978.430729050924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45978.430729050924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45978.430729050924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45978.430729050924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45978.430729050924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45978.430729050924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45978.430729050924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45978.430729050924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45978.430729050924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45978.430729050924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45978.430729050924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45978.430729050924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45978.430729050924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45978.430729050924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45978.430729050924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45978.430729050924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45978.430729050924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45978.430729050924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45978.430729050924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45978.430729050924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45978.430729050924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45978.430729050924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45978.430729050924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45978.430729050924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45978.430729050924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45978.430729050924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45978.430729050924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45978.430729050924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45978.430729050924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45978.430729050924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45978.430729050924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45978.430729050924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45978.430729050924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45978.430729050924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45978.430729050924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45978.430729050924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45978.430729050924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45978.430729050924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45978.430729050924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45978.430729050924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45978.430729050924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45978.430729050924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45978.430729050924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45978.430729050924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45978.430729050924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45978.430729050924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45978.430729050924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45978.430729050924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45978.430729050924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45978.430729050924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45978.430729050924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45978.430729050924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45978.430729050924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45978.430729050924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45978.430729050924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45978.430729050924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45978.430729050924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45978.430729050924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45978.430729050924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45978.430729050924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45978.430729050924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45978.430729050924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45978.430729050924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45978.430729050924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45978.430729050924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45978.430729050924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45978.430729050924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45978.430729050924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45978.430729050924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45978.430729050924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45978.430729050924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45978.430729050924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45978.430729050924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45978.430729050924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45978.430729050924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45978.430729050924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45978.430729050924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45978.430729050924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45978.430729050924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45978.430729050924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45978.430729050924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45978.430729050924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45978.430729050924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45978.430729050924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45978.430729050924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45978.430729050924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45978.430729050924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45978.430729050924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45978.430729050924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45978.430729050924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45978.430729050924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45978.430729050924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45978.430729050924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45978.430729050924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45978.430729050924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45978.430729050924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45978.430729050924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45978.430729050924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45978.430729050924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45978.430729050924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45978.430729050924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45978.430729050924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45978.430729050924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45978.430729050924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45978.430729050924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45978.430729050924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45978.430729050924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45978.430729050924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45978.430729050924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45978.430729050924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45978.430729050924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45978.430729050924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45978.430729050924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45978.430729050924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45978.430729050924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45978.430729050924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45978.430729050924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45978.430729050924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45978.430729050924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45978.430729050924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45978.430729050924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45978.430729050924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45978.430729050924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45978.430729050924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45978.430729050924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45978.430729050924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45978.430729050924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45978.430729050924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45978.430729050924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45978.430729050924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45978.430729050924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45978.430729050924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45978.430729050924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45978.430729050924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45978.430729050924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45978.430729050924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45978.430729050924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45978.430729050924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45978.430729050924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45978.430729050924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45978.430729050924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45978.430729050924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45978.430729050924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45978.430729050924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45978.430729050924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45978.430729050924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45978.430729050924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45978.430729050924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45978.430729050924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45978.430729050924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45978.430729050924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45978.430729050924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45978.430729050924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45978.430729050924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45978.430729050924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45978.430729050924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45978.430729050924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45978.430729050924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45978.430729050924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45978.430729050924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45978.430729050924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45978.430729050924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45978.430729050924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45978.430729050924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45978.430729050924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45978.430729050924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45978.430729050924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45978.430729050924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45978.430729050924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45978.430729050924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45978.430729050924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45978.430729050924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45978.430729050924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45978.430729050924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45978.430729050924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45978.430729050924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45978.430729050924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45978.430729050924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45978.430729050924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45978.430729050924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45978.430729050924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45978.430729050924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45978.430729050924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45978.430729050924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45978.430729050924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45978.430729050924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45978.430729050924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45978.430729050924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45978.430729050924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45978.430729050924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45978.430729050924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45978.430729050924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45978.430729050924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45978.430729050924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45978.430729050924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45978.430729050924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45978.430729050924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45978.430729050924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45978.430729050924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45978.430729050924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45978.430729050924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45978.430729050924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45978.430729050924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45978.430729050924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45978.430729050924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45978.430729050924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45978.430729050924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45978.430729050924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45978.430729050924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45978.430729050924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45978.430729050924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45978.430729050924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45978.430729050924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45978.430729050924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45978.430729050924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45978.430729050924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45978.430729050924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45978.430729050924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45978.430729050924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45978.430729050924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45978.430729050924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45978.430729050924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45978.430729050924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45978.430729050924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45978.430729050924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45978.430729050924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45978.430729050924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45978.430729050924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45978.430729050924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45978.430729050924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45978.430729050924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45978.430729050924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45978.430729050924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45978.430729050924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45978.430729050924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45978.430729050924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45978.430729050924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45978.430729050924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45978.430729050924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45978.430729050924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45978.430729050924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45978.430729050924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45978.430729050924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45978.430729050924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45978.430729050924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45978.430729050924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45978.430729050924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45978.430729050924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45978.430729050924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45978.430729050924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45978.430729050924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45978.430729050924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45978.430729050924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45978.430729050924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45978.430729050924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45978.430729050924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45978.430729050924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45978.430729050924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45978.430729050924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45978.430729050924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45978.430729050924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45978.430729050924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45978.430729050924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45978.430729050924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45978.430729050924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45978.430729050924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45978.430729050924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45978.430729050924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45978.430729050924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45978.430729050924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45978.430729050924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45978.430729050924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45978.430729050924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45978.430729050924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45978.430729050924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45978.430729050924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45978.430729050924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45978.430729050924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45978.430729050924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45978.430729050924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45978.430729050924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45978.430729050924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45978.430729050924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45978.430729050924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45978.430729050924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45978.430729050924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45978.430729050924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45978.430729050924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45978.430729050924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45978.430729050924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45978.430729050924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45978.430729050924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45978.430729050924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45978.430729050924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45978.430729050924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45978.430729050924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45978.430729050924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45978.430729050924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45978.430729050924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45978.430729050924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45978.430729050924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45978.430729050924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45978.430729050924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45978.430729050924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45978.430729050924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45978.430729050924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45978.430729050924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45978.430729050924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45978.430729050924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45978.430729050924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45978.430729050924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45978.430729050924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45978.430729050924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45978.430729050924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45978.430729050924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45978.430729050924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45978.430729050924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45978.430729050924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45978.430729050924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45978.430729050924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45978.430729050924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45978.430729050924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45978.430729050924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45978.430729050924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45978.430729050924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45978.430729050924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45978.430729050924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45978.430729050924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45978.430729050924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45978.430729050924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45978.430729050924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45978.430729050924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45978.430729050924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45978.430729050924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45978.430729050924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45978.430729050924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45978.430729050924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45978.430729050924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45978.430729050924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45978.430729050924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45978.430729050924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45978.430729050924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45978.430729050924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45978.430729050924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45978.430729050924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45978.430729050924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45978.430729050924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45978.430729050924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45978.430729050924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45978.430729050924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45978.430729050924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45978.430729050924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45978.430729050924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45978.430729050924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45978.430729050924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45978.430729050924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45978.430729050924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45978.430729050924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45978.430729050924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45978.430729050924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45978.430729050924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45978.430729050924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45978.430729050924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45978.430729050924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45978.430729050924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45978.430729050924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45978.430729050924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45978.430729050924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45978.430729050924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45978.430729050924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45978.430729050924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45978.430729050924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45978.430729050924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45978.430729050924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45978.430729050924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45978.430729050924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45978.430729050924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45978.430729050924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45978.430729050924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45978.430729050924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45978.430729050924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45978.430729050924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45978.430729050924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45978.430729050924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45978.430729050924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45978.430729050924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45978.430729050924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45978.430729050924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45978.430729050924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45978.430729050924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45978.430729050924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45978.430729050924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45978.430729050924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45978.430729050924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45978.430729050924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45978.430729050924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45978.430729050924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45978.430729050924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45978.430729050924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45978.430729050924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45978.430729050924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45978.430729050924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45978.430729050924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45978.430729050924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45978.430729050924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45978.430729050924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45978.430729050924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45978.430729050924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45978.430729050924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45978.430729050924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45978.430729050924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45978.430729050924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45978.430729050924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45978.430729050924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45978.430729050924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45978.430729050924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45978.430729050924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45978.430729050924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45978.430729050924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45978.430729050924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45978.430729050924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45978.430729050924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45978.430729050924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45978.430729050924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45978.430729050924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45978.430729050924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45978.430729050924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45978.430729050924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45978.430729050924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45978.430729050924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45978.430729050924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45978.430729050924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45978.430729050924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45978.430729050924</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274.95001145832794</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R4</v>
      </c>
      <c r="C3" s="94">
        <v>1</v>
      </c>
      <c r="D3" s="92" t="s">
        <v>29396</v>
      </c>
      <c r="E3" s="95" t="s">
        <v>39021</v>
      </c>
      <c r="F3" s="96">
        <v>45978.3828587963</v>
      </c>
      <c r="G3" s="97">
        <f ca="1">IFERROR(NOW()-F3,"")</f>
        <v>4.7870254624285735E-2</v>
      </c>
      <c r="H3" s="96"/>
      <c r="I3" s="116" t="str">
        <f>IFERROR(VLOOKUP(D3,DB!A:F,6,0),"")</f>
        <v>SCECO</v>
      </c>
      <c r="J3" s="116" t="str">
        <f>IFERROR(VLOOKUP(D3,DB!A:G,7,0),"")</f>
        <v>Vandalized</v>
      </c>
      <c r="K3" s="98" t="s">
        <v>39119</v>
      </c>
      <c r="L3" s="92" t="str">
        <f>IFERROR(VLOOKUP(D3,DB!A:I,9,0),"")</f>
        <v>Latis</v>
      </c>
    </row>
    <row r="4" spans="1:16" ht="15" customHeight="1">
      <c r="A4" s="116"/>
      <c r="B4" s="116" t="str">
        <f>IFERROR(VLOOKUP(D4,DB!A:K,11,0),"")</f>
        <v>R4</v>
      </c>
      <c r="C4" s="94">
        <v>1</v>
      </c>
      <c r="D4" s="92" t="s">
        <v>37392</v>
      </c>
      <c r="E4" s="95" t="s">
        <v>39021</v>
      </c>
      <c r="F4" s="96"/>
      <c r="G4" s="97">
        <f ca="1">IFERROR(NOW()-F4,"")</f>
        <v>45978.430729050924</v>
      </c>
      <c r="H4" s="96"/>
      <c r="I4" s="116" t="str">
        <f>IFERROR(VLOOKUP(D4,DB!A:F,6,0),"")</f>
        <v>SCECO</v>
      </c>
      <c r="J4" s="116" t="str">
        <f>IFERROR(VLOOKUP(D4,DB!A:G,7,0),"")</f>
        <v>Vandalized</v>
      </c>
      <c r="K4" s="98" t="s">
        <v>39120</v>
      </c>
      <c r="L4" s="92" t="str">
        <f>IFERROR(VLOOKUP(D4,DB!A:I,9,0),"")</f>
        <v>Latis</v>
      </c>
    </row>
    <row r="5" spans="1:16" ht="15" customHeight="1">
      <c r="A5" s="116"/>
      <c r="B5" s="116" t="str">
        <f>IFERROR(VLOOKUP(D5,DB!A:K,11,0),"")</f>
        <v/>
      </c>
      <c r="C5" s="94"/>
      <c r="D5" s="92"/>
      <c r="E5" s="95"/>
      <c r="F5" s="96"/>
      <c r="G5" s="97">
        <f ca="1">IFERROR(NOW()-F5,"")</f>
        <v>45978.430729050924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45978.430729050924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45978.430729050924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45978.430729050924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45978.430729050924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45978.430729050924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45978.430729050924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45978.430729050924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45978.430729050924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45978.430729050924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45978.430729050924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45978.430729050924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45978.430729050924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45978.430729050924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45978.430729050924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45978.430729050924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45978.430729050924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45978.430729050924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45978.430729050924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45978.430729050924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45978.430729050924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45978.430729050924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45978.430729050924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45978.430729050924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45978.430729050924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45978.430729050924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45978.430729050924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45978.430729050924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45978.430729050924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45978.430729050924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45978.430729050924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45978.430729050924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45978.430729050924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45978.430729050924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45978.430729050924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45978.430729050924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3"/>
  <sheetViews>
    <sheetView workbookViewId="0">
      <selection activeCell="F6" sqref="F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39121</v>
      </c>
      <c r="B2" s="37" t="str">
        <f>IFERROR(VLOOKUP(D2,DB!A:K,11,0),"")</f>
        <v>R5</v>
      </c>
      <c r="C2" s="37">
        <v>3</v>
      </c>
      <c r="D2" s="107" t="s">
        <v>36011</v>
      </c>
      <c r="E2" s="37" t="s">
        <v>39021</v>
      </c>
      <c r="F2" s="38">
        <v>45891.832060185188</v>
      </c>
      <c r="G2" s="109">
        <f ca="1">IFERROR(NOW()-F2,"")</f>
        <v>86.598668865735817</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09">
        <f t="shared" ref="G3" ca="1" si="0">IFERROR(NOW()-F3,"")</f>
        <v>52.241851736107492</v>
      </c>
      <c r="H3" s="38">
        <v>45926.158159722225</v>
      </c>
      <c r="I3" s="37" t="str">
        <f>IFERROR(VLOOKUP(D3,DB!A:F,6,0),"")</f>
        <v>SCECO</v>
      </c>
      <c r="J3" s="37" t="str">
        <f>IFERROR(VLOOKUP(D3,DB!A:G,7,0),"")</f>
        <v>Good</v>
      </c>
      <c r="K3" s="37" t="s">
        <v>39124</v>
      </c>
      <c r="L3" s="37" t="str">
        <f>IFERROR(VLOOKUP(D3,DB!A:I,9,0),"")</f>
        <v>Latis</v>
      </c>
      <c r="M3" s="106"/>
    </row>
    <row r="4" spans="1:13" ht="48" customHeight="1">
      <c r="A4" s="110" t="s">
        <v>39125</v>
      </c>
      <c r="B4" s="110" t="str">
        <f>IFERROR(VLOOKUP(D4,DB!A:K,11,0),"")</f>
        <v>R5</v>
      </c>
      <c r="C4" s="110">
        <v>1</v>
      </c>
      <c r="D4" s="110" t="s">
        <v>34758</v>
      </c>
      <c r="E4" s="110" t="s">
        <v>39102</v>
      </c>
      <c r="F4" s="111">
        <v>45948.661111111112</v>
      </c>
      <c r="G4" s="112">
        <f t="shared" ref="G4" ca="1" si="1">IFERROR(NOW()-F4,"")</f>
        <v>29.769617939811724</v>
      </c>
      <c r="H4" s="111">
        <v>45948.661111111112</v>
      </c>
      <c r="I4" s="110" t="str">
        <f>IFERROR(VLOOKUP(D4,DB!A:F,6,0),"")</f>
        <v>SCECO</v>
      </c>
      <c r="J4" s="110" t="str">
        <f>IFERROR(VLOOKUP(D4,DB!A:G,7,0),"")</f>
        <v>Dead</v>
      </c>
      <c r="K4" s="110" t="s">
        <v>39126</v>
      </c>
      <c r="L4" s="110" t="str">
        <f>IFERROR(VLOOKUP(D4,DB!A:I,9,0),"")</f>
        <v>Latis</v>
      </c>
    </row>
    <row r="5" spans="1:13">
      <c r="A5" s="110" t="s">
        <v>39127</v>
      </c>
      <c r="B5" s="110" t="str">
        <f>IFERROR(VLOOKUP(D5,DB!A:K,11,0),"")</f>
        <v>R5</v>
      </c>
      <c r="C5" s="110">
        <v>1</v>
      </c>
      <c r="D5" s="110" t="s">
        <v>33371</v>
      </c>
      <c r="E5" s="110" t="s">
        <v>39021</v>
      </c>
      <c r="F5" s="139">
        <v>45977.514803240738</v>
      </c>
      <c r="G5" s="112">
        <f t="shared" ref="G5:G16" ca="1" si="2">IFERROR(NOW()-F5,"")</f>
        <v>0.91592581018630881</v>
      </c>
      <c r="H5" s="139">
        <v>45977.468807870369</v>
      </c>
      <c r="I5" s="110" t="str">
        <f>IFERROR(VLOOKUP(D5,DB!A:F,6,0),"")</f>
        <v>SCECO</v>
      </c>
      <c r="J5" s="110" t="str">
        <f>IFERROR(VLOOKUP(D5,DB!A:G,7,0),"")</f>
        <v>Weak</v>
      </c>
      <c r="K5" s="110" t="s">
        <v>39128</v>
      </c>
      <c r="L5" s="110" t="str">
        <f>IFERROR(VLOOKUP(D5,DB!A:I,9,0),"")</f>
        <v>Latis</v>
      </c>
    </row>
    <row r="6" spans="1:13">
      <c r="A6" s="110" t="s">
        <v>39129</v>
      </c>
      <c r="B6" s="110" t="str">
        <f>IFERROR(VLOOKUP(D6,DB!A:K,11,0),"")</f>
        <v>R5</v>
      </c>
      <c r="C6" s="110">
        <v>1</v>
      </c>
      <c r="D6" s="110" t="s">
        <v>38377</v>
      </c>
      <c r="E6" s="110" t="s">
        <v>39021</v>
      </c>
      <c r="F6" s="139">
        <v>45978.406481481485</v>
      </c>
      <c r="G6" s="112">
        <f t="shared" ca="1" si="2"/>
        <v>2.4247569439467043E-2</v>
      </c>
      <c r="H6" s="139">
        <v>45978.400682870371</v>
      </c>
      <c r="I6" s="110" t="str">
        <f>IFERROR(VLOOKUP(D6,DB!A:F,6,0),"")</f>
        <v>Generator-SG</v>
      </c>
      <c r="J6" s="110" t="str">
        <f>IFERROR(VLOOKUP(D6,DB!A:G,7,0),"")</f>
        <v>Haj Removal</v>
      </c>
      <c r="K6" s="110" t="s">
        <v>39130</v>
      </c>
      <c r="L6" s="110" t="str">
        <f>IFERROR(VLOOKUP(D6,DB!A:I,9,0),"")</f>
        <v>Latis</v>
      </c>
    </row>
    <row r="7" spans="1:13">
      <c r="A7" s="110" t="s">
        <v>39131</v>
      </c>
      <c r="B7" s="110" t="str">
        <f>IFERROR(VLOOKUP(D7,DB!A:K,11,0),"")</f>
        <v>R5</v>
      </c>
      <c r="C7" s="110">
        <v>3</v>
      </c>
      <c r="D7" s="110" t="s">
        <v>33508</v>
      </c>
      <c r="E7" s="110" t="s">
        <v>39021</v>
      </c>
      <c r="F7" s="139">
        <v>45978.354155092595</v>
      </c>
      <c r="G7" s="112">
        <f ca="1">IFERROR(NOW()-F7,"")</f>
        <v>7.6573958329390734E-2</v>
      </c>
      <c r="H7" s="139">
        <v>45978.346597222226</v>
      </c>
      <c r="I7" s="110" t="str">
        <f>IFERROR(VLOOKUP(D7,DB!A:F,6,0),"")</f>
        <v>SCECO</v>
      </c>
      <c r="J7" s="110" t="str">
        <f>IFERROR(VLOOKUP(D7,DB!A:G,7,0),"")</f>
        <v>Vandalized</v>
      </c>
      <c r="K7" s="110" t="s">
        <v>39132</v>
      </c>
      <c r="L7" s="110" t="str">
        <f>IFERROR(VLOOKUP(D7,DB!A:I,9,0),"")</f>
        <v>Latis</v>
      </c>
    </row>
    <row r="8" spans="1:13">
      <c r="A8" s="110"/>
      <c r="B8" s="110" t="str">
        <f>IFERROR(VLOOKUP(D8,DB!A:K,11,0),"")</f>
        <v/>
      </c>
      <c r="C8" s="110"/>
      <c r="D8" s="110"/>
      <c r="E8" s="110"/>
      <c r="F8" s="110"/>
      <c r="G8" s="112">
        <f t="shared" ca="1" si="2"/>
        <v>45978.430729050924</v>
      </c>
      <c r="H8" s="110"/>
      <c r="I8" s="110" t="str">
        <f>IFERROR(VLOOKUP(D8,DB!A:F,6,0),"")</f>
        <v/>
      </c>
      <c r="J8" s="110" t="str">
        <f>IFERROR(VLOOKUP(D8,DB!A:G,7,0),"")</f>
        <v/>
      </c>
      <c r="K8" s="110"/>
      <c r="L8" s="110" t="str">
        <f>IFERROR(VLOOKUP(D8,DB!A:I,9,0),"")</f>
        <v/>
      </c>
    </row>
    <row r="9" spans="1:13">
      <c r="A9" s="110"/>
      <c r="B9" s="110" t="str">
        <f>IFERROR(VLOOKUP(D9,DB!A:K,11,0),"")</f>
        <v>R4</v>
      </c>
      <c r="C9" s="110"/>
      <c r="D9" s="110" t="s">
        <v>7488</v>
      </c>
      <c r="E9" s="110"/>
      <c r="F9" s="110"/>
      <c r="G9" s="112">
        <f t="shared" ca="1" si="2"/>
        <v>45978.430729050924</v>
      </c>
      <c r="H9" s="110"/>
      <c r="I9" s="110" t="str">
        <f>IFERROR(VLOOKUP(D9,DB!A:F,6,0),"")</f>
        <v>SCECO</v>
      </c>
      <c r="J9" s="110" t="str">
        <f>IFERROR(VLOOKUP(D9,DB!A:G,7,0),"")</f>
        <v>New BB</v>
      </c>
      <c r="K9" s="110"/>
      <c r="L9" s="110" t="str">
        <f>IFERROR(VLOOKUP(D9,DB!A:I,9,0),"")</f>
        <v>Zain</v>
      </c>
    </row>
    <row r="10" spans="1:13">
      <c r="A10" s="110"/>
      <c r="B10" s="110" t="str">
        <f>IFERROR(VLOOKUP(D10,DB!A:K,11,0),"")</f>
        <v/>
      </c>
      <c r="C10" s="110"/>
      <c r="D10" s="110"/>
      <c r="E10" s="110"/>
      <c r="F10" s="110"/>
      <c r="G10" s="110">
        <f t="shared" ca="1" si="2"/>
        <v>45978.430729050924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45978.430729050924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45978.430729050924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45978.430729050924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45978.430729050924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45978.430729050924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45978.430729050924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ref="G17:G80" ca="1" si="3">IFERROR(NOW()-F17,"")</f>
        <v>45978.430729050924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45978.430729050924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45978.430729050924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45978.430729050924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45978.430729050924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45978.430729050924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45978.430729050924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45978.430729050924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45978.430729050924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45978.430729050924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45978.430729050924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45978.430729050924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45978.430729050924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45978.430729050924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45978.430729050924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45978.430729050924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45978.430729050924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45978.430729050924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45978.430729050924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45978.430729050924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45978.430729050924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45978.430729050924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45978.430729050924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45978.430729050924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45978.430729050924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45978.430729050924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45978.430729050924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45978.430729050924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45978.430729050924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45978.430729050924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45978.430729050924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45978.430729050924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45978.430729050924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45978.430729050924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45978.430729050924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45978.430729050924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45978.430729050924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45978.430729050924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45978.430729050924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45978.430729050924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45978.430729050924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45978.430729050924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45978.430729050924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45978.430729050924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45978.430729050924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45978.430729050924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45978.430729050924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45978.430729050924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45978.430729050924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45978.430729050924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45978.430729050924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45978.430729050924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45978.430729050924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45978.430729050924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45978.430729050924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45978.430729050924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45978.430729050924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45978.430729050924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45978.430729050924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45978.430729050924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45978.430729050924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45978.430729050924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45978.430729050924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45978.430729050924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ref="G81:G144" ca="1" si="4">IFERROR(NOW()-F81,"")</f>
        <v>45978.430729050924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45978.430729050924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45978.430729050924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45978.430729050924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45978.430729050924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45978.430729050924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45978.430729050924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45978.430729050924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45978.430729050924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45978.430729050924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45978.430729050924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45978.430729050924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45978.430729050924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45978.430729050924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45978.430729050924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45978.430729050924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45978.430729050924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45978.430729050924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45978.430729050924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45978.430729050924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45978.430729050924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45978.430729050924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45978.430729050924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45978.430729050924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45978.430729050924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45978.430729050924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45978.430729050924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45978.430729050924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45978.430729050924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45978.430729050924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45978.430729050924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45978.430729050924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45978.430729050924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45978.430729050924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45978.430729050924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45978.430729050924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45978.430729050924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45978.430729050924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45978.430729050924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45978.430729050924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45978.430729050924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45978.430729050924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45978.430729050924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45978.430729050924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45978.430729050924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45978.430729050924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45978.430729050924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45978.430729050924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45978.430729050924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45978.430729050924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45978.430729050924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45978.430729050924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45978.430729050924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45978.430729050924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45978.430729050924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45978.430729050924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45978.430729050924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45978.430729050924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45978.430729050924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45978.430729050924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45978.430729050924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45978.430729050924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45978.430729050924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45978.430729050924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ref="G145:G208" ca="1" si="5">IFERROR(NOW()-F145,"")</f>
        <v>45978.430729050924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45978.430729050924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45978.430729050924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45978.430729050924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45978.430729050924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45978.430729050924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45978.430729050924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45978.430729050924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45978.430729050924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45978.430729050924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45978.430729050924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45978.430729050924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45978.430729050924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45978.430729050924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45978.430729050924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45978.430729050924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45978.430729050924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45978.430729050924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45978.430729050924</v>
      </c>
      <c r="H163" s="110"/>
      <c r="I163" s="110" t="str">
        <f>IFERROR(VLOOKUP(D163,DB!A:F,6,0),"")</f>
        <v/>
      </c>
      <c r="J163" s="110" t="str">
        <f>IFERROR(VLOOKUP(D163,DB!A:G,7,0),"")</f>
        <v/>
      </c>
      <c r="K163" s="110"/>
      <c r="L163" s="110" t="str">
        <f>IFERROR(VLOOKUP(D163,DB!A:I,9,0),"")</f>
        <v/>
      </c>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39133</v>
      </c>
      <c r="B2" s="122" t="str">
        <f>IFERROR(VLOOKUP(D2,DB!A:K,11,0),"")</f>
        <v>R6</v>
      </c>
      <c r="C2" s="123">
        <v>1</v>
      </c>
      <c r="D2" s="122" t="s">
        <v>30938</v>
      </c>
      <c r="E2" s="110" t="s">
        <v>39021</v>
      </c>
      <c r="F2" s="124">
        <v>45977.926087962966</v>
      </c>
      <c r="G2" s="105">
        <f t="shared" ref="G2:G58" ca="1" si="0">IFERROR(NOW()-F2,"-")</f>
        <v>0.5046410879585892</v>
      </c>
      <c r="H2" s="124">
        <v>45978.034363425926</v>
      </c>
      <c r="I2" s="122" t="str">
        <f>IFERROR(VLOOKUP(D2,DB!A:F,6,0),"")</f>
        <v>SCECO</v>
      </c>
      <c r="J2" s="122" t="str">
        <f>IFERROR(VLOOKUP(D2,DB!A:G,7,0),"")</f>
        <v>Dead</v>
      </c>
      <c r="K2" s="125" t="s">
        <v>39134</v>
      </c>
      <c r="L2" s="126" t="str">
        <f>IFERROR(VLOOKUP(D2,DB!A:I,9,0),"")</f>
        <v>Latis</v>
      </c>
    </row>
    <row r="3" spans="1:16382" ht="31.5" customHeight="1">
      <c r="A3" s="121" t="s">
        <v>39135</v>
      </c>
      <c r="B3" s="122" t="str">
        <f>IFERROR(VLOOKUP(D3,DB!A:K,11,0),"")</f>
        <v>R6</v>
      </c>
      <c r="C3" s="123">
        <v>3</v>
      </c>
      <c r="D3" s="122" t="s">
        <v>30992</v>
      </c>
      <c r="E3" s="110" t="s">
        <v>39102</v>
      </c>
      <c r="F3" s="124">
        <v>45978.369895833333</v>
      </c>
      <c r="G3" s="105">
        <f t="shared" ca="1" si="0"/>
        <v>6.0833217590698041E-2</v>
      </c>
      <c r="H3" s="124">
        <v>45978.362303240741</v>
      </c>
      <c r="I3" s="122" t="str">
        <f>IFERROR(VLOOKUP(D3,DB!A:F,6,0),"")</f>
        <v>Generator-SG</v>
      </c>
      <c r="J3" s="122" t="str">
        <f>IFERROR(VLOOKUP(D3,DB!A:G,7,0),"")</f>
        <v>Dead</v>
      </c>
      <c r="K3" s="125" t="s">
        <v>39136</v>
      </c>
      <c r="L3" s="126" t="str">
        <f>IFERROR(VLOOKUP(D3,DB!A:I,9,0),"")</f>
        <v>Latis</v>
      </c>
    </row>
    <row r="4" spans="1:16382" ht="31.5" customHeight="1">
      <c r="A4" s="121"/>
      <c r="B4" s="122" t="str">
        <f>IFERROR(VLOOKUP(D4,DB!A:K,11,0),"")</f>
        <v/>
      </c>
      <c r="C4" s="123"/>
      <c r="D4" s="122"/>
      <c r="E4" s="110"/>
      <c r="F4" s="124"/>
      <c r="G4" s="105">
        <f t="shared" ca="1" si="0"/>
        <v>45978.430729050924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45978.430729050924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45978.430729050924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45978.430729050924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45978.430729050924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45978.430729050924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45978.430729050924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45978.430729050924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45978.430729050924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45978.430729050924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45978.430729050924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45978.430729050924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45978.430729050924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45978.430729050924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45978.430729050924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45978.430729050924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45978.430729050924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45978.430729050924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45978.430729050924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45978.430729050924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45978.430729050924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45978.430729050924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45978.430729050924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45978.430729050924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45978.430729050924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45978.430729050924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45978.430729050924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45978.430729050924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45978.430729050924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45978.430729050924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45978.430729050924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45978.430729050924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45978.430729050924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45978.430729050924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45978.430729050924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45978.430729050924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45978.430729050924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45978.430729050924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45978.430729050924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45978.430729050924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45978.430729050924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45978.430729050924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45978.430729050924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45978.430729050924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45978.430729050924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45978.430729050924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45978.430729050924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45978.430729050924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45978.430729050924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45978.430729050924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45978.430729050924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45978.430729050924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45978.430729050924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45978.430729050924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45978.430729050924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45978.430729050924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45978.430729050924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45978.430729050924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45978.430729050924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45978.430729050924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45978.430729050924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45978.430729050924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45978.430729050924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45978.430729050924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45978.430729050924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45978.430729050924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45978.430729050924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45978.430729050924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45978.430729050924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45978.430729050924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45978.430729050924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45978.430729050924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45978.430729050924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45978.430729050924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45978.430729050924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45978.430729050924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45978.430729050924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45978.430729050924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45978.430729050924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45978.430729050924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45978.430729050924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45978.430729050924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45978.430729050924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45978.430729050924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45978.430729050924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45978.430729050924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45978.430729050924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45978.430729050924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45978.430729050924</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2025-11-17T07:20:18Z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