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33" documentId="120_S{2AC9BD13-BADA-5192-A53E-5A8FF88502F6}" xr6:coauthVersionLast="47" xr6:coauthVersionMax="47" xr10:uidLastSave="{6F1BCF96-C52E-4B84-B91A-7DF654F202D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<sst xmlns="http://schemas.openxmlformats.org/spreadsheetml/2006/main" count="180291" uniqueCount="39130">
  <si>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</si>
  <si>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</si>
  <si>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</si>
  <si>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</si>
  <si>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</si>
  <si>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</si>
  <si>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</si>
  <si>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</si>
  <si>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</si>
  <si>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</si>
  <si>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</si>
  <si>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</si>
  <si>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</si>
  <si>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</si>
  <si>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</si>
  <si>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</si>
  <si>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</si>
  <si>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</si>
  <si>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</si>
  <si>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</si>
  <si>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</si>
  <si>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</si>
  <si>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</si>
  <si>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</si>
  <si>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</si>
  <si>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</si>
  <si>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</si>
  <si>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</si>
  <si>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</si>
  <si>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</si>
  <si>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</si>
  <si>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</si>
  <si>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</si>
  <si>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</si>
  <si>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</si>
  <si>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</si>
  <si>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</si>
  <si>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</si>
  <si>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</si>
  <si>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</si>
  <si>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</si>
  <si>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</si>
  <si>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</si>
  <si>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</si>
  <si>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</si>
  <si>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</si>
  <si>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</si>
  <si>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</si>
  <si>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</si>
  <si>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</si>
  <si>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</si>
  <si>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</si>
  <si>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</si>
  <si>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</si>
  <si>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</si>
  <si>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</si>
  <si>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</si>
  <si>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</si>
  <si>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</si>
  <si>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</si>
  <si>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</si>
  <si>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</si>
  <si>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</si>
  <si>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</si>
  <si>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</si>
  <si>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</si>
  <si>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</si>
  <si>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</si>
  <si>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</si>
  <si>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</si>
  <si>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</si>
  <si>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</si>
  <si>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</si>
  <si>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</si>
  <si>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</si>
  <si>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</si>
  <si>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</si>
  <si>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</si>
  <si>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</si>
  <si>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</si>
  <si>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</si>
  <si>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</si>
  <si>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</si>
  <si>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</si>
  <si>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</si>
  <si>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</si>
  <si>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</si>
  <si>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</si>
  <si>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</si>
  <si>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</si>
  <si>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</si>
  <si>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</si>
  <si>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</si>
  <si>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</si>
  <si>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</si>
  <si>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</si>
  <si>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</si>
  <si>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</si>
  <si>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</si>
  <si>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</si>
  <si>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</si>
  <si>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</si>
  <si>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</si>
  <si>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</si>
  <si>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</si>
  <si>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</si>
  <si>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</si>
  <si>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</si>
  <si>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</si>
  <si>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</si>
  <si>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</si>
  <si>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</si>
  <si>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</si>
  <si>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</si>
  <si>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</si>
  <si>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</si>
  <si>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</si>
  <si>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</si>
  <si>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</si>
  <si>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</si>
  <si>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</si>
  <si>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</si>
  <si>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</si>
  <si>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</si>
  <si>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</si>
  <si>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</si>
  <si>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</si>
  <si>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</si>
  <si>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</si>
  <si>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</si>
  <si>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</si>
  <si>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</si>
  <si>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</si>
  <si>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</si>
  <si>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</si>
  <si>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</si>
  <si>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</si>
  <si>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</si>
  <si>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</si>
  <si>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</si>
  <si>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</si>
  <si>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</si>
  <si>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</si>
  <si>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</si>
  <si>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</si>
  <si>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</si>
  <si>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</si>
  <si>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</si>
  <si>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</si>
  <si>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</si>
  <si>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</si>
  <si>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</si>
  <si>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</si>
  <si>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</si>
  <si>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</si>
  <si>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</si>
  <si>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</si>
  <si>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</si>
  <si>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</si>
  <si>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</si>
  <si>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</si>
  <si>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</si>
  <si>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</si>
  <si>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</si>
  <si>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</si>
  <si>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</si>
  <si>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</si>
  <si>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</si>
  <si>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</si>
  <si>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</si>
  <si>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</si>
  <si>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</si>
  <si>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</si>
  <si>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</si>
  <si>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</si>
  <si>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</si>
  <si>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</si>
  <si>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</si>
  <si>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</si>
  <si>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</si>
  <si>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</si>
  <si>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</si>
  <si>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</si>
  <si>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</si>
  <si>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</si>
  <si>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</si>
  <si>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</si>
  <si>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</si>
  <si>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</si>
  <si>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</si>
  <si>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</si>
  <si>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</si>
  <si>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</si>
  <si>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</si>
  <si>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</si>
  <si>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</si>
  <si>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</si>
  <si>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</si>
  <si>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</si>
  <si>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</si>
  <si>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</si>
  <si>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</si>
  <si>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</si>
  <si>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</si>
  <si>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</si>
  <si>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</si>
  <si>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</si>
  <si>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</si>
  <si>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</si>
  <si>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</si>
  <si>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</si>
  <si>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</si>
  <si>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</si>
  <si>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</si>
  <si>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</si>
  <si>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</si>
  <si>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</si>
  <si>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</si>
  <si>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</si>
  <si>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</si>
  <si>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</si>
  <si>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</si>
  <si>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</si>
  <si>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</si>
  <si>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</si>
  <si>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</si>
  <si>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</si>
  <si>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</si>
  <si>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</si>
  <si>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</si>
  <si>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</si>
  <si>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</si>
  <si>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</si>
  <si>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</si>
  <si>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</si>
  <si>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</si>
  <si>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</si>
  <si>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</si>
  <si>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</si>
  <si>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</si>
  <si>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</si>
  <si>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</si>
  <si>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</si>
  <si>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</si>
  <si>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</si>
  <si>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</si>
  <si>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</si>
  <si>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</si>
  <si>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</si>
  <si>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</si>
  <si>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</si>
  <si>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</si>
  <si>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</si>
  <si>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</si>
  <si>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</si>
  <si>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</si>
  <si>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</si>
  <si>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</si>
  <si>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</si>
  <si>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</si>
  <si>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</si>
  <si>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</si>
  <si>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</si>
  <si>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</si>
  <si>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</si>
  <si>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</si>
  <si>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</si>
  <si>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</si>
  <si>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</si>
  <si>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</si>
  <si>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</si>
  <si>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</si>
  <si>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</si>
  <si>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</si>
  <si>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</si>
  <si>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</si>
  <si>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</si>
  <si>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</si>
  <si>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</si>
  <si>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</si>
  <si>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</si>
  <si>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</si>
  <si>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</si>
  <si>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</si>
  <si>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</si>
  <si>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</si>
  <si>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</si>
  <si>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</si>
  <si>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</si>
  <si>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</si>
  <si>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</si>
  <si>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</si>
  <si>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</si>
  <si>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</si>
  <si>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</si>
  <si>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</si>
  <si>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</si>
  <si>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</si>
  <si>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</si>
  <si>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</si>
  <si>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</si>
  <si>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</si>
  <si>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</si>
  <si>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</si>
  <si>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</si>
  <si>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</si>
  <si>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</si>
  <si>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</si>
  <si>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</si>
  <si>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</si>
  <si>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</si>
  <si>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</si>
  <si>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</si>
  <si>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</si>
  <si>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</si>
  <si>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</si>
  <si>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</si>
  <si>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</si>
  <si>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</si>
  <si>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</si>
  <si>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</si>
  <si>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</si>
  <si>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</si>
  <si>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</si>
  <si>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</si>
  <si>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</si>
  <si>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</si>
  <si>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</si>
  <si>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</si>
  <si>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</si>
  <si>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</si>
  <si>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</si>
  <si>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</si>
  <si>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</si>
  <si>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</si>
  <si>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</si>
  <si>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</si>
  <si>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</si>
  <si>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</si>
  <si>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</si>
  <si>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</si>
  <si>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</si>
  <si>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</si>
  <si>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</si>
  <si>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</si>
  <si>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</si>
  <si>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</si>
  <si>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</si>
  <si>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</si>
  <si>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</si>
  <si>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</si>
  <si>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</si>
  <si>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</si>
  <si>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</si>
  <si>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</si>
  <si>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</si>
  <si>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</si>
  <si>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</si>
  <si>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</si>
  <si>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</si>
  <si>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</si>
  <si>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</si>
  <si>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</si>
  <si>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</si>
  <si>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</si>
  <si>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</si>
  <si>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</si>
  <si>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</si>
  <si>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</si>
  <si>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</si>
  <si>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</si>
  <si>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</si>
  <si>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</si>
  <si>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</si>
  <si>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</si>
  <si>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</si>
  <si>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</si>
  <si>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</si>
  <si>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</si>
  <si>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</si>
  <si>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</si>
  <si>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</si>
  <si>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</si>
  <si>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</si>
  <si>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</si>
  <si>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</si>
  <si>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</si>
  <si>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</si>
  <si>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</si>
  <si>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</si>
  <si>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</si>
  <si>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</si>
  <si>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</si>
  <si>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</si>
  <si>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</si>
  <si>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</si>
  <si>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</si>
  <si>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</si>
  <si>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</si>
  <si>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</si>
  <si>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</si>
  <si>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</si>
  <si>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</si>
  <si>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</si>
  <si>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</si>
  <si>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</si>
  <si>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</si>
  <si>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</si>
  <si>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</si>
  <si>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</si>
  <si>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</si>
  <si>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</si>
  <si>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</si>
  <si>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</si>
  <si>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</si>
  <si>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</si>
  <si>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</si>
  <si>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</si>
  <si>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</si>
  <si>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</si>
  <si>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</si>
  <si>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</si>
  <si>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</si>
  <si>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</si>
  <si>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</si>
  <si>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</si>
  <si>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</si>
  <si>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</si>
  <si>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</si>
  <si>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</si>
  <si>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</si>
  <si>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</si>
  <si>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</si>
  <si>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</si>
  <si>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</si>
  <si>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</si>
  <si>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</si>
  <si>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</si>
  <si>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</si>
  <si>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</si>
  <si>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</si>
  <si>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</si>
  <si>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</si>
  <si>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</si>
  <si>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</si>
  <si>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</si>
  <si>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</si>
  <si>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</si>
  <si>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</si>
  <si>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</si>
  <si>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</si>
  <si>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</si>
  <si>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</si>
  <si>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</si>
  <si>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</si>
  <si>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</si>
  <si>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</si>
  <si>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</si>
  <si>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</si>
  <si>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</si>
  <si>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</si>
  <si>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</si>
  <si>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</si>
  <si>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</si>
  <si>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</si>
  <si>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</si>
  <si>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</si>
  <si>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</si>
  <si>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</si>
  <si>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</si>
  <si>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</si>
  <si>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</si>
  <si>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</si>
  <si>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</si>
  <si>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</si>
  <si>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</si>
  <si>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</si>
  <si>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</si>
  <si>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</si>
  <si>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</si>
  <si>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</si>
  <si>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</si>
  <si>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</si>
  <si>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</si>
  <si>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</si>
  <si>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</si>
  <si>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</si>
  <si>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</si>
  <si>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</si>
  <si>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</si>
  <si>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</si>
  <si>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</si>
  <si>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</si>
  <si>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</si>
  <si>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</si>
  <si>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</si>
  <si>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</si>
  <si>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</si>
  <si>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</si>
  <si>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</si>
  <si>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</si>
  <si>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</si>
  <si>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</si>
  <si>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</si>
  <si>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</si>
  <si>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</si>
  <si>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</si>
  <si>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</si>
  <si>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</si>
  <si>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</si>
  <si>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</si>
  <si>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</si>
  <si>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</si>
  <si>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</si>
  <si>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</si>
  <si>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</si>
  <si>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</si>
  <si>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</si>
  <si>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</si>
  <si>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</si>
  <si>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</si>
  <si>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</si>
  <si>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</si>
  <si>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</si>
  <si>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</si>
  <si>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</si>
  <si>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</si>
  <si>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</si>
  <si>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</si>
  <si>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</si>
  <si>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</si>
  <si>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</si>
  <si>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</si>
  <si>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</si>
  <si>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</si>
  <si>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</si>
  <si>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</si>
  <si>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</si>
  <si>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</si>
  <si>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</si>
  <si>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</si>
  <si>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</si>
  <si>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</si>
  <si>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</si>
  <si>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</si>
  <si>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</si>
  <si>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</si>
  <si>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</si>
  <si>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</si>
  <si>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</si>
  <si>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</si>
  <si>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</si>
  <si>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</si>
  <si>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</si>
  <si>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</si>
  <si>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</si>
  <si>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</si>
  <si>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</si>
  <si>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</si>
  <si>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</si>
  <si>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</si>
  <si>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</si>
  <si>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</si>
  <si>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</si>
  <si>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</si>
  <si>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</si>
  <si>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</si>
  <si>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</si>
  <si>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</si>
  <si>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</si>
  <si>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</si>
  <si>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</si>
  <si>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</si>
  <si>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</si>
  <si>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</si>
  <si>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</si>
  <si>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</si>
  <si>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</si>
  <si>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</si>
  <si>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</si>
  <si>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</si>
  <si>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</si>
  <si>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</si>
  <si>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</si>
  <si>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</si>
  <si>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</si>
  <si>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</si>
  <si>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</si>
  <si>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</si>
  <si>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</si>
  <si>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</si>
  <si>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</si>
  <si>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</si>
  <si>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</si>
  <si>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</si>
  <si>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</si>
  <si>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</si>
  <si>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</si>
  <si>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</si>
  <si>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</si>
  <si>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</si>
  <si>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</si>
  <si>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</si>
  <si>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</si>
  <si>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</si>
  <si>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</si>
  <si>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</si>
  <si>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</si>
  <si>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</si>
  <si>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</si>
  <si>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</si>
  <si>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</si>
  <si>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</si>
  <si>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</si>
  <si>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</si>
  <si>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</si>
  <si>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</si>
  <si>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</si>
  <si>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</si>
  <si>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</si>
  <si>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</si>
  <si>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</si>
  <si>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</si>
  <si>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</si>
  <si>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</si>
  <si>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</si>
  <si>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</si>
  <si>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</si>
  <si>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</si>
  <si>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</si>
  <si>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</si>
  <si>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</si>
  <si>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</si>
  <si>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</si>
  <si>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</si>
  <si>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</si>
  <si>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</si>
  <si>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</si>
  <si>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</si>
  <si>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</si>
  <si>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</si>
  <si>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</si>
  <si>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</si>
  <si>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</si>
  <si>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</si>
  <si>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</si>
  <si>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</si>
  <si>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</si>
  <si>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</si>
  <si>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</si>
  <si>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</si>
  <si>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</si>
  <si>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</si>
  <si>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</si>
  <si>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</si>
  <si>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</si>
  <si>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</si>
  <si>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</si>
  <si>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</si>
  <si>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</si>
  <si>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</si>
  <si>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</si>
  <si>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</si>
  <si>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</si>
  <si>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</si>
  <si>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</si>
  <si>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</si>
  <si>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</si>
  <si>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</si>
  <si>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</si>
  <si>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</si>
  <si>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</si>
  <si>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</si>
  <si>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</si>
  <si>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</si>
  <si>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</si>
  <si>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</si>
  <si>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</si>
  <si>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</si>
  <si>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</si>
  <si>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</si>
  <si>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</si>
  <si>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</si>
  <si>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</si>
  <si>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</si>
  <si>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</si>
  <si>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</si>
  <si>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</si>
  <si>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</si>
  <si>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</si>
  <si>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</si>
  <si>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</si>
  <si>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</si>
  <si>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</si>
  <si>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</si>
  <si>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</si>
  <si>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</si>
  <si>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</si>
  <si>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</si>
  <si>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</si>
  <si>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</si>
  <si>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</si>
  <si>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</si>
  <si>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</si>
  <si>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</si>
  <si>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</si>
  <si>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</si>
  <si>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</si>
  <si>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</si>
  <si>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</si>
  <si>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</si>
  <si>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</si>
  <si>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</si>
  <si>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</si>
  <si>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</si>
  <si>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</si>
  <si>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</si>
  <si>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</si>
  <si>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</si>
  <si>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</si>
  <si>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</si>
  <si>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</si>
  <si>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</si>
  <si>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</si>
  <si>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</si>
  <si>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</si>
  <si>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</si>
  <si>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</si>
  <si>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</si>
  <si>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</si>
  <si>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</si>
  <si>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</si>
  <si>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</si>
  <si>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</si>
  <si>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</si>
  <si>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</si>
  <si>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</si>
  <si>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</si>
  <si>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</si>
  <si>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</si>
  <si>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</si>
  <si>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</si>
  <si>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</si>
  <si>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</si>
  <si>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</si>
  <si>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</si>
  <si>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</si>
  <si>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</si>
  <si>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</si>
  <si>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</si>
  <si>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</si>
  <si>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</si>
  <si>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</si>
  <si>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</si>
  <si>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</si>
  <si>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</si>
  <si>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</si>
  <si>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</si>
  <si>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</si>
  <si>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</si>
  <si>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</si>
  <si>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</si>
  <si>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</si>
  <si>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</si>
  <si>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</si>
  <si>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</si>
  <si>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</si>
  <si>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</si>
  <si>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</si>
  <si>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</si>
  <si>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</si>
  <si>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</si>
  <si>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</si>
  <si>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</si>
  <si>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</si>
  <si>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</si>
  <si>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</si>
  <si>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</si>
  <si>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</si>
  <si>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</si>
  <si>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</si>
  <si>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</si>
  <si>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</si>
  <si>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</si>
  <si>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</si>
  <si>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</si>
  <si>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</si>
  <si>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</si>
  <si>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</si>
  <si>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</si>
  <si>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</si>
  <si>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</si>
  <si>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</si>
  <si>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</si>
  <si>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</si>
  <si>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</si>
  <si>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</si>
  <si>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</si>
  <si>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</si>
  <si>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</si>
  <si>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</si>
  <si>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</si>
  <si>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</si>
  <si>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</si>
  <si>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</si>
  <si>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</si>
  <si>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</si>
  <si>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</si>
  <si>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</si>
  <si>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</si>
  <si>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</si>
  <si>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</si>
  <si>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</si>
  <si>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</si>
  <si>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</si>
  <si>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</si>
  <si>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</si>
  <si>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</si>
  <si>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</si>
  <si>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</si>
  <si>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</si>
  <si>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</si>
  <si>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</si>
  <si>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</si>
  <si>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</si>
  <si>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</si>
  <si>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</si>
  <si>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</si>
  <si>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</si>
  <si>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</si>
  <si>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</si>
  <si>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</si>
  <si>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</si>
  <si>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</si>
  <si>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</si>
  <si>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</si>
  <si>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</si>
  <si>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</si>
  <si>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</si>
  <si>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</si>
  <si>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</si>
  <si>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</si>
  <si>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</si>
  <si>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</si>
  <si>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</si>
  <si>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</si>
  <si>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</si>
  <si>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</si>
  <si>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</si>
  <si>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</si>
  <si>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</si>
  <si>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</si>
  <si>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</si>
  <si>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</si>
  <si>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</si>
  <si>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</si>
  <si>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</si>
  <si>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</si>
  <si>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</si>
  <si>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</si>
  <si>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</si>
  <si>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</si>
  <si>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</si>
  <si>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</si>
  <si>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</si>
  <si>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</si>
  <si>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</si>
  <si>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</si>
  <si>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</si>
  <si>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</si>
  <si>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</si>
  <si>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</si>
  <si>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</si>
  <si>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</si>
  <si>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</si>
  <si>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</si>
  <si>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</si>
  <si>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</si>
  <si>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</si>
  <si>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</si>
  <si>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</si>
  <si>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</si>
  <si>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</si>
  <si>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</si>
  <si>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</si>
  <si>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</si>
  <si>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</si>
  <si>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</si>
  <si>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</si>
  <si>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</si>
  <si>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</si>
  <si>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</si>
  <si>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</si>
  <si>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</si>
  <si>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</si>
  <si>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</si>
  <si>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</si>
  <si>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</si>
  <si>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</si>
  <si>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</si>
  <si>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</si>
  <si>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</si>
  <si>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</si>
  <si>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</si>
  <si>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</si>
  <si>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</si>
  <si>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</si>
  <si>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</si>
  <si>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</si>
  <si>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</si>
  <si>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</si>
  <si>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</si>
  <si>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</si>
  <si>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</si>
  <si>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</si>
  <si>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</si>
  <si>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</si>
  <si>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</si>
  <si>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</si>
  <si>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</si>
  <si>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</si>
  <si>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</si>
  <si>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</si>
  <si>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</si>
  <si>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</si>
  <si>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</si>
  <si>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</si>
  <si>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</si>
  <si>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</si>
  <si>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</si>
  <si>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</si>
  <si>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</si>
  <si>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</si>
  <si>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</si>
  <si>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</si>
  <si>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</si>
  <si>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</si>
  <si>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</si>
  <si>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</si>
  <si>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</si>
  <si>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</si>
  <si>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</si>
  <si>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</si>
  <si>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</si>
  <si>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</si>
  <si>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</si>
  <si>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</si>
  <si>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</si>
  <si>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</si>
  <si>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</si>
  <si>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</si>
  <si>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</si>
  <si>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</si>
  <si>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</si>
  <si>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</si>
  <si>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</si>
  <si>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</si>
  <si>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</si>
  <si>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</si>
  <si>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</si>
  <si>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</si>
  <si>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</si>
  <si>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</si>
  <si>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</si>
  <si>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</si>
  <si>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</si>
  <si>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</si>
  <si>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</si>
  <si>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</si>
  <si>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</si>
  <si>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</si>
  <si>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</si>
  <si>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</si>
  <si>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</si>
  <si>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</si>
  <si>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</si>
  <si>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</si>
  <si>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</si>
  <si>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</si>
  <si>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</si>
  <si>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</si>
  <si>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</si>
  <si>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</si>
  <si>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</si>
  <si>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</si>
  <si>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</si>
  <si>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</si>
  <si>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</si>
  <si>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</si>
  <si>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</si>
  <si>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</si>
  <si>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</si>
  <si>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</si>
  <si>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</si>
  <si>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</si>
  <si>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</si>
  <si>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</si>
  <si>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</si>
  <si>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</si>
  <si>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</si>
  <si>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</si>
  <si>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</si>
  <si>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</si>
  <si>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</si>
  <si>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</si>
  <si>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</si>
  <si>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</si>
  <si>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</si>
  <si>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</si>
  <si>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</si>
  <si>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</si>
  <si>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</si>
  <si>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</si>
  <si>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</si>
  <si>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</si>
  <si>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</si>
  <si>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</si>
  <si>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</si>
  <si>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</si>
  <si>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</si>
  <si>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</si>
  <si>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</si>
  <si>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</si>
  <si>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</si>
  <si>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</si>
  <si>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</si>
  <si>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</si>
  <si>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</si>
  <si>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</si>
  <si>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</si>
  <si>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</si>
  <si>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</si>
  <si>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</si>
  <si>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</si>
  <si>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</si>
  <si>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</si>
  <si>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</si>
  <si>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</si>
  <si>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</si>
  <si>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</si>
  <si>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</si>
  <si>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</si>
  <si>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</si>
  <si>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</si>
  <si>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</si>
  <si>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</si>
  <si>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</si>
  <si>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</si>
  <si>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</si>
  <si>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</si>
  <si>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</si>
  <si>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</si>
  <si>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</si>
  <si>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</si>
  <si>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</si>
  <si>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</si>
  <si>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</si>
  <si>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</si>
  <si>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</si>
  <si>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</si>
  <si>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</si>
  <si>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</si>
  <si>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</si>
  <si>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</si>
  <si>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</si>
  <si>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</si>
  <si>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</si>
  <si>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</si>
  <si>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</si>
  <si>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</si>
  <si>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</si>
  <si>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</si>
  <si>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</si>
  <si>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</si>
  <si>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</si>
  <si>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</si>
  <si>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</si>
  <si>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</si>
  <si>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</si>
  <si>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</si>
  <si>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</si>
  <si>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</si>
  <si>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</si>
  <si>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</si>
  <si>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</si>
  <si>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</si>
  <si>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</si>
  <si>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</si>
  <si>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</si>
  <si>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</si>
  <si>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</si>
  <si>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</si>
  <si>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</si>
  <si>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</si>
  <si>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</si>
  <si>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</si>
  <si>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</si>
  <si>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</si>
  <si>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</si>
  <si>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</si>
  <si>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</si>
  <si>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</si>
  <si>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</si>
  <si>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</si>
  <si>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</si>
  <si>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</si>
  <si>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</si>
  <si>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</si>
  <si>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</si>
  <si>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</si>
  <si>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</si>
  <si>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</si>
  <si>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</si>
  <si>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</si>
  <si>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</si>
  <si>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</si>
  <si>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</si>
  <si>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</si>
  <si>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</si>
  <si>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</si>
  <si>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</si>
  <si>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</si>
  <si>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</si>
  <si>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</si>
  <si>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</si>
  <si>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</si>
  <si>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</si>
  <si>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</si>
  <si>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</si>
  <si>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</si>
  <si>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</si>
  <si>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</si>
  <si>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</si>
  <si>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</si>
  <si>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</si>
  <si>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</si>
  <si>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</si>
  <si>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</si>
  <si>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</si>
  <si>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</si>
  <si>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</si>
  <si>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</si>
  <si>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</si>
  <si>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</si>
  <si>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</si>
  <si>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</si>
  <si>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</si>
  <si>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</si>
  <si>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</si>
  <si>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</si>
  <si>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</si>
  <si>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</si>
  <si>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</si>
  <si>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</si>
  <si>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</si>
  <si>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</si>
  <si>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</si>
  <si>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</si>
  <si>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</si>
  <si>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</si>
  <si>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</si>
  <si>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</si>
  <si>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</si>
  <si>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</si>
  <si>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</si>
  <si>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</si>
  <si>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</si>
  <si>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</si>
  <si>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</si>
  <si>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</si>
  <si>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</si>
  <si>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</si>
  <si>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</si>
  <si>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</si>
  <si>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</si>
  <si>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</si>
  <si>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</si>
  <si>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</si>
  <si>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</si>
  <si>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</si>
  <si>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</si>
  <si>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</si>
  <si>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</si>
  <si>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</si>
  <si>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</si>
  <si>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</si>
  <si>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</si>
  <si>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</si>
  <si>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</si>
  <si>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</si>
  <si>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</si>
  <si>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</si>
  <si>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</si>
  <si>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</si>
  <si>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</si>
  <si>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</si>
  <si>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</si>
  <si>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</si>
  <si>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</si>
  <si>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</si>
  <si>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</si>
  <si>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</si>
  <si>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</si>
  <si>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</si>
  <si>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</si>
  <si>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</si>
  <si>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</si>
  <si>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</si>
  <si>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</si>
  <si>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</si>
  <si>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</si>
  <si>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</si>
  <si>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</si>
  <si>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</si>
  <si>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</si>
  <si>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</si>
  <si>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</si>
  <si>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</si>
  <si>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</si>
  <si>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</si>
  <si>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</si>
  <si>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</si>
  <si>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</si>
  <si>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</si>
  <si>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</si>
  <si>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</si>
  <si>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</si>
  <si>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</si>
  <si>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</si>
  <si>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</si>
  <si>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</si>
  <si>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</si>
  <si>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</si>
  <si>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</si>
  <si>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</si>
  <si>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</si>
  <si>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</si>
  <si>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</si>
  <si>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</si>
  <si>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</si>
  <si>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</si>
  <si>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</si>
  <si>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</si>
  <si>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</si>
  <si>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</si>
  <si>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</si>
  <si>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</si>
  <si>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</si>
  <si>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</si>
  <si>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</si>
  <si>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</si>
  <si>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</si>
  <si>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</si>
  <si>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</si>
  <si>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</si>
  <si>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</si>
  <si>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</si>
  <si>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</si>
  <si>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</si>
  <si>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</si>
  <si>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</si>
  <si>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</si>
  <si>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</si>
  <si>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</si>
  <si>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</si>
  <si>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</si>
  <si>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</si>
  <si>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</si>
  <si>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</si>
  <si>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</si>
  <si>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</si>
  <si>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</si>
  <si>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</si>
  <si>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</si>
  <si>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</si>
  <si>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</si>
  <si>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</si>
  <si>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</si>
  <si>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</si>
  <si>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</si>
  <si>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</si>
  <si>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</si>
  <si>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</si>
  <si>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</si>
  <si>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</si>
  <si>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</si>
  <si>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</si>
  <si>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</si>
  <si>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</si>
  <si>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</si>
  <si>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</si>
  <si>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</si>
  <si>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</si>
  <si>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</si>
  <si>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</si>
  <si>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</si>
  <si>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</si>
  <si>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</si>
  <si>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</si>
  <si>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</si>
  <si>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</si>
  <si>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</si>
  <si>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</si>
  <si>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</si>
  <si>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</si>
  <si>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</si>
  <si>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</si>
  <si>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</si>
  <si>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</si>
  <si>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</si>
  <si>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</si>
  <si>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</si>
  <si>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</si>
  <si>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</si>
  <si>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</si>
  <si>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</si>
  <si>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</si>
  <si>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</si>
  <si>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</si>
  <si>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</si>
  <si>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</si>
  <si>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</si>
  <si>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</si>
  <si>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</si>
  <si>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</si>
  <si>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</si>
  <si>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</si>
  <si>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</si>
  <si>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</si>
  <si>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</si>
  <si>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</si>
  <si>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</si>
  <si>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</si>
  <si>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</si>
  <si>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</si>
  <si>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</si>
  <si>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</si>
  <si>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</si>
  <si>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</si>
  <si>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</si>
  <si>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</si>
  <si>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</si>
  <si>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</si>
  <si>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</si>
  <si>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</si>
  <si>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</si>
  <si>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</si>
  <si>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</si>
  <si>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</si>
  <si>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</si>
  <si>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</si>
  <si>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</si>
  <si>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</si>
  <si>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</si>
  <si>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</si>
  <si>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</si>
  <si>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</si>
  <si>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</si>
  <si>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</si>
  <si>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</si>
  <si>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</si>
  <si>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</si>
  <si>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</si>
  <si>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</si>
  <si>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</si>
  <si>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</si>
  <si>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</si>
  <si>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</si>
  <si>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</si>
  <si>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</si>
  <si>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</si>
  <si>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</si>
  <si>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</si>
  <si>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</si>
  <si>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</si>
  <si>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</si>
  <si>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</si>
  <si>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</si>
  <si>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</si>
  <si>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</si>
  <si>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</si>
  <si>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</si>
  <si>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</si>
  <si>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</si>
  <si>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</si>
  <si>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</si>
  <si>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</si>
  <si>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</si>
  <si>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</si>
  <si>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</si>
  <si>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</si>
  <si>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</si>
  <si>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</si>
  <si>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</si>
  <si>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</si>
  <si>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</si>
  <si>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</si>
  <si>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</si>
  <si>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</si>
  <si>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</si>
  <si>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</si>
  <si>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</si>
  <si>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</si>
  <si>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</si>
  <si>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</si>
  <si>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</si>
  <si>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</si>
  <si>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</si>
  <si>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</si>
  <si>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</si>
  <si>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</si>
  <si>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</si>
  <si>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</si>
  <si>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</si>
  <si>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</si>
  <si>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</si>
  <si>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</si>
  <si>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</si>
  <si>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</si>
  <si>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</si>
  <si>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</si>
  <si>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</si>
  <si>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</si>
  <si>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</si>
  <si>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</si>
  <si>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</si>
  <si>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</si>
  <si>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</si>
  <si>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</si>
  <si>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</si>
  <si>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</si>
  <si>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</si>
  <si>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</si>
  <si>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</si>
  <si>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</si>
  <si>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</si>
  <si>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</si>
  <si>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</si>
  <si>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</si>
  <si>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</si>
  <si>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</si>
  <si>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</si>
  <si>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</si>
  <si>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</si>
  <si>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</si>
  <si>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</si>
  <si>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</si>
  <si>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</si>
  <si>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</si>
  <si>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</si>
  <si>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</si>
  <si>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</si>
  <si>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</si>
  <si>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</si>
  <si>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</si>
  <si>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</si>
  <si>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</si>
  <si>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</si>
  <si>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</si>
  <si>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</si>
  <si>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</si>
  <si>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</si>
  <si>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</si>
  <si>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</si>
  <si>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</si>
  <si>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</si>
  <si>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</si>
  <si>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</si>
  <si>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</si>
  <si>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</si>
  <si>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</si>
  <si>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</si>
  <si>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</si>
  <si>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</si>
  <si>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</si>
  <si>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</si>
  <si>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</si>
  <si>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</si>
  <si>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</si>
  <si>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</si>
  <si>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</si>
  <si>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</si>
  <si>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</si>
  <si>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</si>
  <si>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</si>
  <si>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</si>
  <si>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</si>
  <si>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</si>
  <si>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</si>
  <si>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</si>
  <si>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</si>
  <si>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</si>
  <si>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</si>
  <si>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</si>
  <si>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</si>
  <si>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</si>
  <si>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</si>
  <si>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</si>
  <si>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</si>
  <si>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</si>
  <si>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</si>
  <si>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</si>
  <si>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</si>
  <si>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</si>
  <si>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</si>
  <si>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</si>
  <si>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</si>
  <si>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</si>
  <si>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</si>
  <si>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</si>
  <si>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</si>
  <si>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</si>
  <si>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</si>
  <si>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</si>
  <si>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</si>
  <si>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</si>
  <si>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</si>
  <si>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</si>
  <si>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</si>
  <si>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</si>
  <si>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</si>
  <si>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</si>
  <si>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</si>
  <si>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</si>
  <si>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</si>
  <si>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</si>
  <si>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</si>
  <si>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</si>
  <si>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</si>
  <si>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</si>
  <si>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</si>
  <si>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</si>
  <si>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</si>
  <si>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</si>
  <si>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</si>
  <si>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</si>
  <si>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</si>
  <si>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</si>
  <si>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</si>
  <si>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</si>
  <si>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</si>
  <si>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</si>
  <si>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</si>
  <si>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</si>
  <si>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</si>
  <si>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</si>
  <si>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</si>
  <si>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</si>
  <si>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</si>
  <si>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</si>
  <si>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</si>
  <si>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</si>
  <si>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</si>
  <si>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</si>
  <si>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</si>
  <si>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</si>
  <si>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</si>
  <si>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</si>
  <si>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</si>
  <si>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</si>
  <si>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</si>
  <si>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</si>
  <si>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</si>
  <si>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</si>
  <si>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</si>
  <si>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</si>
  <si>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</si>
  <si>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</si>
  <si>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</si>
  <si>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</si>
  <si>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</si>
  <si>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</si>
  <si>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</si>
  <si>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</si>
  <si>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</si>
  <si>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</si>
  <si>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</si>
  <si>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</si>
  <si>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</si>
  <si>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</si>
  <si>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</si>
  <si>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</si>
  <si>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</si>
  <si>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</si>
  <si>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</si>
  <si>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</si>
  <si>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</si>
  <si>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</si>
  <si>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</si>
  <si>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</si>
  <si>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</si>
  <si>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</si>
  <si>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</si>
  <si>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</si>
  <si>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</si>
  <si>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</si>
  <si>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</si>
  <si>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</si>
  <si>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</si>
  <si>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</si>
  <si>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</si>
  <si>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</si>
  <si>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</si>
  <si>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</si>
  <si>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</si>
  <si>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</si>
  <si>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</si>
  <si>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</si>
  <si>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</si>
  <si>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</si>
  <si>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</si>
  <si>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</si>
  <si>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</si>
  <si>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</si>
  <si>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</si>
  <si>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</si>
  <si>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</si>
  <si>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</si>
  <si>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</si>
  <si>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</si>
  <si>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</si>
  <si>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</si>
  <si>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</si>
  <si>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</si>
  <si>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</si>
  <si>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</si>
  <si>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</si>
  <si>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</si>
  <si>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</si>
  <si>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</si>
  <si>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</si>
  <si>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</si>
  <si>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</si>
  <si>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</si>
  <si>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</si>
  <si>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</si>
  <si>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</si>
  <si>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</si>
  <si>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</si>
  <si>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</si>
  <si>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</si>
  <si>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</si>
  <si>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</si>
  <si>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</si>
  <si>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</si>
  <si>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</si>
  <si>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</si>
  <si>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</si>
  <si>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</si>
  <si>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</si>
  <si>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</si>
  <si>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</si>
  <si>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</si>
  <si>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</si>
  <si>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</si>
  <si>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</si>
  <si>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</si>
  <si>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</si>
  <si>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</si>
  <si>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</si>
  <si>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</si>
  <si>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</si>
  <si>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</si>
  <si>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</si>
  <si>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</si>
  <si>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</si>
  <si>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</si>
  <si>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</si>
  <si>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</si>
  <si>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</si>
  <si>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</si>
  <si>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</si>
  <si>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</si>
  <si>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</si>
  <si>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</si>
  <si>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</si>
  <si>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</si>
  <si>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</si>
  <si>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</si>
  <si>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</si>
  <si>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</si>
  <si>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</si>
  <si>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</si>
  <si>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</si>
  <si>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</si>
  <si>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</si>
  <si>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</si>
  <si>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</si>
  <si>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</si>
  <si>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</si>
  <si>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</si>
  <si>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</si>
  <si>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</si>
  <si>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</si>
  <si>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</si>
  <si>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</si>
  <si>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</si>
  <si>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</si>
  <si>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</si>
  <si>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</si>
  <si>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</si>
  <si>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</si>
  <si>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</si>
  <si>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</si>
  <si>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</si>
  <si>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</si>
  <si>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</si>
  <si>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</si>
  <si>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</si>
  <si>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</si>
  <si>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</si>
  <si>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</si>
  <si>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</si>
  <si>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</si>
  <si>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</si>
  <si>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</si>
  <si>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</si>
  <si>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</si>
  <si>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</si>
  <si>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</si>
  <si>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</si>
  <si>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</si>
  <si>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</si>
  <si>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</si>
  <si>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</si>
  <si>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</si>
  <si>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</si>
  <si>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</si>
  <si>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</si>
  <si>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</si>
  <si>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</si>
  <si>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</si>
  <si>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</si>
  <si>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</si>
  <si>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</si>
  <si>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</si>
  <si>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</si>
  <si>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</si>
  <si>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</si>
  <si>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</si>
  <si>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</si>
  <si>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</si>
  <si>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</si>
  <si>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</si>
  <si>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</si>
  <si>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</si>
  <si>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</si>
  <si>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</si>
  <si>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</si>
  <si>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</si>
  <si>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</si>
  <si>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</si>
  <si>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</si>
  <si>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</si>
  <si>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</si>
  <si>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</si>
  <si>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</si>
  <si>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</si>
  <si>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</si>
  <si>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</si>
  <si>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</si>
  <si>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</si>
  <si>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</si>
  <si>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</si>
  <si>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</si>
  <si>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</si>
  <si>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</si>
  <si>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</si>
  <si>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</si>
  <si>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</si>
  <si>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</si>
  <si>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</si>
  <si>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</si>
  <si>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</si>
  <si>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</si>
  <si>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</si>
  <si>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</si>
  <si>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</si>
  <si>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</si>
  <si>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</si>
  <si>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</si>
  <si>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</si>
  <si>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</si>
  <si>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</si>
  <si>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</si>
  <si>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</si>
  <si>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</si>
  <si>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</si>
  <si>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</si>
  <si>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</si>
  <si>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</si>
  <si>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</si>
  <si>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</si>
  <si>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</si>
  <si>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</si>
  <si>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</si>
  <si>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</si>
  <si>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</si>
  <si>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</si>
  <si>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</si>
  <si>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</si>
  <si>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</si>
  <si>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</si>
  <si>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</si>
  <si>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</si>
  <si>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</si>
  <si>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</si>
  <si>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</si>
  <si>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</si>
  <si>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</si>
  <si>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</si>
  <si>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</si>
  <si>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</si>
  <si>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</si>
  <si>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</si>
  <si>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</si>
  <si>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</si>
  <si>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</si>
  <si>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</si>
  <si>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</si>
  <si>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</si>
  <si>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</si>
  <si>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</si>
  <si>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</si>
  <si>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</si>
  <si>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</si>
  <si>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</si>
  <si>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</si>
  <si>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</si>
  <si>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</si>
  <si>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</si>
  <si>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</si>
  <si>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</si>
  <si>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</si>
  <si>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</si>
  <si>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</si>
  <si>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</si>
  <si>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</si>
  <si>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</si>
  <si>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</si>
  <si>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</si>
  <si>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</si>
  <si>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</si>
  <si>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</si>
  <si>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</si>
  <si>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</si>
  <si>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</si>
  <si>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</si>
  <si>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</si>
  <si>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</si>
  <si>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</si>
  <si>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</si>
  <si>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</si>
  <si>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</si>
  <si>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</si>
  <si>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</si>
  <si>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</si>
  <si>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</si>
  <si>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</si>
  <si>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</si>
  <si>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</si>
  <si>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</si>
  <si>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</si>
  <si>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</si>
  <si>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</si>
  <si>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</si>
  <si>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</si>
  <si>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</si>
  <si>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</si>
  <si>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</si>
  <si>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</si>
  <si>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</si>
  <si>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</si>
  <si>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</si>
  <si>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</si>
  <si>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</si>
  <si>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</si>
  <si>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</si>
  <si>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</si>
  <si>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</si>
  <si>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</si>
  <si>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</si>
  <si>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</si>
  <si>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</si>
  <si>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</si>
  <si>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</si>
  <si>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</si>
  <si>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</si>
  <si>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</si>
  <si>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</si>
  <si>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</si>
  <si>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</si>
  <si>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</si>
  <si>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</si>
  <si>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</si>
  <si>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</si>
  <si>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</si>
  <si>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</si>
  <si>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</si>
  <si>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</si>
  <si>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</si>
  <si>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</si>
  <si>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</si>
  <si>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</si>
  <si>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</si>
  <si>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</si>
  <si>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</si>
  <si>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</si>
  <si>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</si>
  <si>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</si>
  <si>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</si>
  <si>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</si>
  <si>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</si>
  <si>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</si>
  <si>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</si>
  <si>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</si>
  <si>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</si>
  <si>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</si>
  <si>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</si>
  <si>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</si>
  <si>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</si>
  <si>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</si>
  <si>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</si>
  <si>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</si>
  <si>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</si>
  <si>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</si>
  <si>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</si>
  <si>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</si>
  <si>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</si>
  <si>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</si>
  <si>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</si>
  <si>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</si>
  <si>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</si>
  <si>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</si>
  <si>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</si>
  <si>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</si>
  <si>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</si>
  <si>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</si>
  <si>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</si>
  <si>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</si>
  <si>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</si>
  <si>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</si>
  <si>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</si>
  <si>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</si>
  <si>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</si>
  <si>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</si>
  <si>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</si>
  <si>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</si>
  <si>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</si>
  <si>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</si>
  <si>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</si>
  <si>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</si>
  <si>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</si>
  <si>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</si>
  <si>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</si>
  <si>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</si>
  <si>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</si>
  <si>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</si>
  <si>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</si>
  <si>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</si>
  <si>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</si>
  <si>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</si>
  <si>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</si>
  <si>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</si>
  <si>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</si>
  <si>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</si>
  <si>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</si>
  <si>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</si>
  <si>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</si>
  <si>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</si>
  <si>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</si>
  <si>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</si>
  <si>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</si>
  <si>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</si>
  <si>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</si>
  <si>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</si>
  <si>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</si>
  <si>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</si>
  <si>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</si>
  <si>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</si>
  <si>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</si>
  <si>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</si>
  <si>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</si>
  <si>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</si>
  <si>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</si>
  <si>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</si>
  <si>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</si>
  <si>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</si>
  <si>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</si>
  <si>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</si>
  <si>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</si>
  <si>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</si>
  <si>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</si>
  <si>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</si>
  <si>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</si>
  <si>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</si>
  <si>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</si>
  <si>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</si>
  <si>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</si>
  <si>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</si>
  <si>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</si>
  <si>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</si>
  <si>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</si>
  <si>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</si>
  <si>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</si>
  <si>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</si>
  <si>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</si>
  <si>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</si>
  <si>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</si>
  <si>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</si>
  <si>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</si>
  <si>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</si>
  <si>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</si>
  <si>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</si>
  <si>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</si>
  <si>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</si>
  <si>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</si>
  <si>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</si>
  <si>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</si>
  <si>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</si>
  <si>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</si>
  <si>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</si>
  <si>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</si>
  <si>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</si>
  <si>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</si>
  <si>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</si>
  <si>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</si>
  <si>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</si>
  <si>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</si>
  <si>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</si>
  <si>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</si>
  <si>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</si>
  <si>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</si>
  <si>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</si>
  <si>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</si>
  <si>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</si>
  <si>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</si>
  <si>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</si>
  <si>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</si>
  <si>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</si>
  <si>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</si>
  <si>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</si>
  <si>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</si>
  <si>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</si>
  <si>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</si>
  <si>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</si>
  <si>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</si>
  <si>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</si>
  <si>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</si>
  <si>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</si>
  <si>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</si>
  <si>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</si>
  <si>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</si>
  <si>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</si>
  <si>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</si>
  <si>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</si>
  <si>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</si>
  <si>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</si>
  <si>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</si>
  <si>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</si>
  <si>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</si>
  <si>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</si>
  <si>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</si>
  <si>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</si>
  <si>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</si>
  <si>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</si>
  <si>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</si>
  <si>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</si>
  <si>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</si>
  <si>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</si>
  <si>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</si>
  <si>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</si>
  <si>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</si>
  <si>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</si>
  <si>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</si>
  <si>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</si>
  <si>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</si>
  <si>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</si>
  <si>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</si>
  <si>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</si>
  <si>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</si>
  <si>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</si>
  <si>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</si>
  <si>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</si>
  <si>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</si>
  <si>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</si>
  <si>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</si>
  <si>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</si>
  <si>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</si>
  <si>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</si>
  <si>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</si>
  <si>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</si>
  <si>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</si>
  <si>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</si>
  <si>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</si>
  <si>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</si>
  <si>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</si>
  <si>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</si>
  <si>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</si>
  <si>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</si>
  <si>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</si>
  <si>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</si>
  <si>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</si>
  <si>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</si>
  <si>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</si>
  <si>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</si>
  <si>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</si>
  <si>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</si>
  <si>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</si>
  <si>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</si>
  <si>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</si>
  <si>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</si>
  <si>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</si>
  <si>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</si>
  <si>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</si>
  <si>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</si>
  <si>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</si>
  <si>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</si>
  <si>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</si>
  <si>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</si>
  <si>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</si>
  <si>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</si>
  <si>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</si>
  <si>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</si>
  <si>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</si>
  <si>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</si>
  <si>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</si>
  <si>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</si>
  <si>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</si>
  <si>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</si>
  <si>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</si>
  <si>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</si>
  <si>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</si>
  <si>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</si>
  <si>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</si>
  <si>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</si>
  <si>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</si>
  <si>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</si>
  <si>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</si>
  <si>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</si>
  <si>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</si>
  <si>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</si>
  <si>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</si>
  <si>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</si>
  <si>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</si>
  <si>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</si>
  <si>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</si>
  <si>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</si>
  <si>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</si>
  <si>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</si>
  <si>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</si>
  <si>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</si>
  <si>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</si>
  <si>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</si>
  <si>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</si>
  <si>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</si>
  <si>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</si>
  <si>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</si>
  <si>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</si>
  <si>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</si>
  <si>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</si>
  <si>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</si>
  <si>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</si>
  <si>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</si>
  <si>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</si>
  <si>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</si>
  <si>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</si>
  <si>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</si>
  <si>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</si>
  <si>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</si>
  <si>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</si>
  <si>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</si>
  <si>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</si>
  <si>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</si>
  <si>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</si>
  <si>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</si>
  <si>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</si>
  <si>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</si>
  <si>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</si>
  <si>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</si>
  <si>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</si>
  <si>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</si>
  <si>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</si>
  <si>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</si>
  <si>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</si>
  <si>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</si>
  <si>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</si>
  <si>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</si>
  <si>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</si>
  <si>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</si>
  <si>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</si>
  <si>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</si>
  <si>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</si>
  <si>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</si>
  <si>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</si>
  <si>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</si>
  <si>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</si>
  <si>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</si>
  <si>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</si>
  <si>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</si>
  <si>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</si>
  <si>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</si>
  <si>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</si>
  <si>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</si>
  <si>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</si>
  <si>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</si>
  <si>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</si>
  <si>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</si>
  <si>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</si>
  <si>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</si>
  <si>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</si>
  <si>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</si>
  <si>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</si>
  <si>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</si>
  <si>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</si>
  <si>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</si>
  <si>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</si>
  <si>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</si>
  <si>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</si>
  <si>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</si>
  <si>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</si>
  <si>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</si>
  <si>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</si>
  <si>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</si>
  <si>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</si>
  <si>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</si>
  <si>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</si>
  <si>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</si>
  <si>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</si>
  <si>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</si>
  <si>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</si>
  <si>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</si>
  <si>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</si>
  <si>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</si>
  <si>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</si>
  <si>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</si>
  <si>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</si>
  <si>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</si>
  <si>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</si>
  <si>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</si>
  <si>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</si>
  <si>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</si>
  <si>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</si>
  <si>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</si>
  <si>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</si>
  <si>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</si>
  <si>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</si>
  <si>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</si>
  <si>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</si>
  <si>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</si>
  <si>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</si>
  <si>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</si>
  <si>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</si>
  <si>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</si>
  <si>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</si>
  <si>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</si>
  <si>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</si>
  <si>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</si>
  <si>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</si>
  <si>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</si>
  <si>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</si>
  <si>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</si>
  <si>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</si>
  <si>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</si>
  <si>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</si>
  <si>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</si>
  <si>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</si>
  <si>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</si>
  <si>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</si>
  <si>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</si>
  <si>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</si>
  <si>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</si>
  <si>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</si>
  <si>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</si>
  <si>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</si>
  <si>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</si>
  <si>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</si>
  <si>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</si>
  <si>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</si>
  <si>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</si>
  <si>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</si>
  <si>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</si>
  <si>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</si>
  <si>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</si>
  <si>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</si>
  <si>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</si>
  <si>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</si>
  <si>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</si>
  <si>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</si>
  <si>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</si>
  <si>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</si>
  <si>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</si>
  <si>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</si>
  <si>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</si>
  <si>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</si>
  <si>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</si>
  <si>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</si>
  <si>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</si>
  <si>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</si>
  <si>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</si>
  <si>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</si>
  <si>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</si>
  <si>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</si>
  <si>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</si>
  <si>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</si>
  <si>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</si>
  <si>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</si>
  <si>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</si>
  <si>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</si>
  <si>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</si>
  <si>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</si>
  <si>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</si>
  <si>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</si>
  <si>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</si>
  <si>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</si>
  <si>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</si>
  <si>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</si>
  <si>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</si>
  <si>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</si>
  <si>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</si>
  <si>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</si>
  <si>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</si>
  <si>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</si>
  <si>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</si>
  <si>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</si>
  <si>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</si>
  <si>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</si>
  <si>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</si>
  <si>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</si>
  <si>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</si>
  <si>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</si>
  <si>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</si>
  <si>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</si>
  <si>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</si>
  <si>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</si>
  <si>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</si>
  <si>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</si>
  <si>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</si>
  <si>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</si>
  <si>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</si>
  <si>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</si>
  <si>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</si>
  <si>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</si>
  <si>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</si>
  <si>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</si>
  <si>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</si>
  <si>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</si>
  <si>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</si>
  <si>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</si>
  <si>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</si>
  <si>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</si>
  <si>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</si>
  <si>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</si>
  <si>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</si>
  <si>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</si>
  <si>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</si>
  <si>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</si>
  <si>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</si>
  <si>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</si>
  <si>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</si>
  <si>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</si>
  <si>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</si>
  <si>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</si>
  <si>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</si>
  <si>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</si>
  <si>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</si>
  <si>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</si>
  <si>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</si>
  <si>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</si>
  <si>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</si>
  <si>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</si>
  <si>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</si>
  <si>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</si>
  <si>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</si>
  <si>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</si>
  <si>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</si>
  <si>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</si>
  <si>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</si>
  <si>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</si>
  <si>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</si>
  <si>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</si>
  <si>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</si>
  <si>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</si>
  <si>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</si>
  <si>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</si>
  <si>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</si>
  <si>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</si>
  <si>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</si>
  <si>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</si>
  <si>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</si>
  <si>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</si>
  <si>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</si>
  <si>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</si>
  <si>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</si>
  <si>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</si>
  <si>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</si>
  <si>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</si>
  <si>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</si>
  <si>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</si>
  <si>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</si>
  <si>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</si>
  <si>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</si>
  <si>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</si>
  <si>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</si>
  <si>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</si>
  <si>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</si>
  <si>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</si>
  <si>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</si>
  <si>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</si>
  <si>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</si>
  <si>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</si>
  <si>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</si>
  <si>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</si>
  <si>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</si>
  <si>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</si>
  <si>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</si>
  <si>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</si>
  <si>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</si>
  <si>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</si>
  <si>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</si>
  <si>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</si>
  <si>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</si>
  <si>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</si>
  <si>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</si>
  <si>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</si>
  <si>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</si>
  <si>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</si>
  <si>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</si>
  <si>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</si>
  <si>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</si>
  <si>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</si>
  <si>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</si>
  <si>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</si>
  <si>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</si>
  <si>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</si>
  <si>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</si>
  <si>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</si>
  <si>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</si>
  <si>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</si>
  <si>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</si>
  <si>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</si>
  <si>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</si>
  <si>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</si>
  <si>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</si>
  <si>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</si>
  <si>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</si>
  <si>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</si>
  <si>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</si>
  <si>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</si>
  <si>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</si>
  <si>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</si>
  <si>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</si>
  <si>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</si>
  <si>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</si>
  <si>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</si>
  <si>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</si>
  <si>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</si>
  <si>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</si>
  <si>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</si>
  <si>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</si>
  <si>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</si>
  <si>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</si>
  <si>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</si>
  <si>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</si>
  <si>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</si>
  <si>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</si>
  <si>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</si>
  <si>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</si>
  <si>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</si>
  <si>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</si>
  <si>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</si>
  <si>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</si>
  <si>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</si>
  <si>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</si>
  <si>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</si>
  <si>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</si>
  <si>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</si>
  <si>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</si>
  <si>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</si>
  <si>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</si>
  <si>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</si>
  <si>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</si>
  <si>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</si>
  <si>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</si>
  <si>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</si>
  <si>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</si>
  <si>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</si>
  <si>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</si>
  <si>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</si>
  <si>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</si>
  <si>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</si>
  <si>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</si>
  <si>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</si>
  <si>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</si>
  <si>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</si>
  <si>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</si>
  <si>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</si>
  <si>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</si>
  <si>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</si>
  <si>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</si>
  <si>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</si>
  <si>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</si>
  <si>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</si>
  <si>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</si>
  <si>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</si>
  <si>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</si>
  <si>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</si>
  <si>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</si>
  <si>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</si>
  <si>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</si>
  <si>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</si>
  <si>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</si>
  <si>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</si>
  <si>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</si>
  <si>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</si>
  <si>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</si>
  <si>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</si>
  <si>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</si>
  <si>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</si>
  <si>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</si>
  <si>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</si>
  <si>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</si>
  <si>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</si>
  <si>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</si>
  <si>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</si>
  <si>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</si>
  <si>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</si>
  <si>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</si>
  <si>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</si>
  <si>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</si>
  <si>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</si>
  <si>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</si>
  <si>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</si>
  <si>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</si>
  <si>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</si>
  <si>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</si>
  <si>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</si>
  <si>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</si>
  <si>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</si>
  <si>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</si>
  <si>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</si>
  <si>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</si>
  <si>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</si>
  <si>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</si>
  <si>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</si>
  <si>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</si>
  <si>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</si>
  <si>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</si>
  <si>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</si>
  <si>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</si>
  <si>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</si>
  <si>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</si>
  <si>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</si>
  <si>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</si>
  <si>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</si>
  <si>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</si>
  <si>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</si>
  <si>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</si>
  <si>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</si>
  <si>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</si>
  <si>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</si>
  <si>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</si>
  <si>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</si>
  <si>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</si>
  <si>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</si>
  <si>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</si>
  <si>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</si>
  <si>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</si>
  <si>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</si>
  <si>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</si>
  <si>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</si>
  <si>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</si>
  <si>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</si>
  <si>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</si>
  <si>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</si>
  <si>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</si>
  <si>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</si>
  <si>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</si>
  <si>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</si>
  <si>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</si>
  <si>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</si>
  <si>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</si>
  <si>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</si>
  <si>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</si>
  <si>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</si>
  <si>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</si>
  <si>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</si>
  <si>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</si>
  <si>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</si>
  <si>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</si>
  <si>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</si>
  <si>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</si>
  <si>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</si>
  <si>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</si>
  <si>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</si>
  <si>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</si>
  <si>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</si>
  <si>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</si>
  <si>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</si>
  <si>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</si>
  <si>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</si>
  <si>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</si>
  <si>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</si>
  <si>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</si>
  <si>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</si>
  <si>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</si>
  <si>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</si>
  <si>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</si>
  <si>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</si>
  <si>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</si>
  <si>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</si>
  <si>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</si>
  <si>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</si>
  <si>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</si>
  <si>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</si>
  <si>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</si>
  <si>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</si>
  <si>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</si>
  <si>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</si>
  <si>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</si>
  <si>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</si>
  <si>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</si>
  <si>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</si>
  <si>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</si>
  <si>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</si>
  <si>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</si>
  <si>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</si>
  <si>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</si>
  <si>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</si>
  <si>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</si>
  <si>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</si>
  <si>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</si>
  <si>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</si>
  <si>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</si>
  <si>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</si>
  <si>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</si>
  <si>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</si>
  <si>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</si>
  <si>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</si>
  <si>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</si>
  <si>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</si>
  <si>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</si>
  <si>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</si>
  <si>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</si>
  <si>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</si>
  <si>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</si>
  <si>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</si>
  <si>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</si>
  <si>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</si>
  <si>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</si>
  <si>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</si>
  <si>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</si>
  <si>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</si>
  <si>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</si>
  <si>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</si>
  <si>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</si>
  <si>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</si>
  <si>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</si>
  <si>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</si>
  <si>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</si>
  <si>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</si>
  <si>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</si>
  <si>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</si>
  <si>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</si>
  <si>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</si>
  <si>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</si>
  <si>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</si>
  <si>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</si>
  <si>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</si>
  <si>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</si>
  <si>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</si>
  <si>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</si>
  <si>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</si>
  <si>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</si>
  <si>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</si>
  <si>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</si>
  <si>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</si>
  <si>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</si>
  <si>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</si>
  <si>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</si>
  <si>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</si>
  <si>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</si>
  <si>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</si>
  <si>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</si>
  <si>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</si>
  <si>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</si>
  <si>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</si>
  <si>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</si>
  <si>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</si>
  <si>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</si>
  <si>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</si>
  <si>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</si>
  <si>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</si>
  <si>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</si>
  <si>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</si>
  <si>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</si>
  <si>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</si>
  <si>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</si>
  <si>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</si>
  <si>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</si>
  <si>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</si>
  <si>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</si>
  <si>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</si>
  <si>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</si>
  <si>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</si>
  <si>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</si>
  <si>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</si>
  <si>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</si>
  <si>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</si>
  <si>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</si>
  <si>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</si>
  <si>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</si>
  <si>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</si>
  <si>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</si>
  <si>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</si>
  <si>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</si>
  <si>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</si>
  <si>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</si>
  <si>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</si>
  <si>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</si>
  <si>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</si>
  <si>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</si>
  <si>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</si>
  <si>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</si>
  <si>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</si>
  <si>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</si>
  <si>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</si>
  <si>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</si>
  <si>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</si>
  <si>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</si>
  <si>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</si>
  <si>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</si>
  <si>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</si>
  <si>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</si>
  <si>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</si>
  <si>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</si>
  <si>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</si>
  <si>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</si>
  <si>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</si>
  <si>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</si>
  <si>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</si>
  <si>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</si>
  <si>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</si>
  <si>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</si>
  <si>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</si>
  <si>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</si>
  <si>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</si>
  <si>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</si>
  <si>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</si>
  <si>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</si>
  <si>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</si>
  <si>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</si>
  <si>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</si>
  <si>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</si>
  <si>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</si>
  <si>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</si>
  <si>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</si>
  <si>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</si>
  <si>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</si>
  <si>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</si>
  <si>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</si>
  <si>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</si>
  <si>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</si>
  <si>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</si>
  <si>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</si>
  <si>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</si>
  <si>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</si>
  <si>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</si>
  <si>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</si>
  <si>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</si>
  <si>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</si>
  <si>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</si>
  <si>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</si>
  <si>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</si>
  <si>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</si>
  <si>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</si>
  <si>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</si>
  <si>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</si>
  <si>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</si>
  <si>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</si>
  <si>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</si>
  <si>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</si>
  <si>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</si>
  <si>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</si>
  <si>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</si>
  <si>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</si>
  <si>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</si>
  <si>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</si>
  <si>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</si>
  <si>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</si>
  <si>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</si>
  <si>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</si>
  <si>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</si>
  <si>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</si>
  <si>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</si>
  <si>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</si>
  <si>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</si>
  <si>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</si>
  <si>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</si>
  <si>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</si>
  <si>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</si>
  <si>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</si>
  <si>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</si>
  <si>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</si>
  <si>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</si>
  <si>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</si>
  <si>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</si>
  <si>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</si>
  <si>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</si>
  <si>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</si>
  <si>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</si>
  <si>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</si>
  <si>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</si>
  <si>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</si>
  <si>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</si>
  <si>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</si>
  <si>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</si>
  <si>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</si>
  <si>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</si>
  <si>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</si>
  <si>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</si>
  <si>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</si>
  <si>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</si>
  <si>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</si>
  <si>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</si>
  <si>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</si>
  <si>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</si>
  <si>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</si>
  <si>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</si>
  <si>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</si>
  <si>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</si>
  <si>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</si>
  <si>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</si>
  <si>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</si>
  <si>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</si>
  <si>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</si>
  <si>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</si>
  <si>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</si>
  <si>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</si>
  <si>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</si>
  <si>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</si>
  <si>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</si>
  <si>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</si>
  <si>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</si>
  <si>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</si>
  <si>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</si>
  <si>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</si>
  <si>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</si>
  <si>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</si>
  <si>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</si>
  <si>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</si>
  <si>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</si>
  <si>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</si>
  <si>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</si>
  <si>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</si>
  <si>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</si>
  <si>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</si>
  <si>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</si>
  <si>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</si>
  <si>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</si>
  <si>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</si>
  <si>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</si>
  <si>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</si>
  <si>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</si>
  <si>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</si>
  <si>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</si>
  <si>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</si>
  <si>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</si>
  <si>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</si>
  <si>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</si>
  <si>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</si>
  <si>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</si>
  <si>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</si>
  <si>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</si>
  <si>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</si>
  <si>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</si>
  <si>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</si>
  <si>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</si>
  <si>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</si>
  <si>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</si>
  <si>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</si>
  <si>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</si>
  <si>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</si>
  <si>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</si>
  <si>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</si>
  <si>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</si>
  <si>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</si>
  <si>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</si>
  <si>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</si>
  <si>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</si>
  <si>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</si>
  <si>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</si>
  <si>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</si>
  <si>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</si>
  <si>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</si>
  <si>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</si>
  <si>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</si>
  <si>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</si>
  <si>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</si>
  <si>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</si>
  <si>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</si>
  <si>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</si>
  <si>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</si>
  <si>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</si>
  <si>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</si>
  <si>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</si>
  <si>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</si>
  <si>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</si>
  <si>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</si>
  <si>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</si>
  <si>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</si>
  <si>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</si>
  <si>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</si>
  <si>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</si>
  <si>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</si>
  <si>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</si>
  <si>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</si>
  <si>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</si>
  <si>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</si>
  <si>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</si>
  <si>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</si>
  <si>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</si>
  <si>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</si>
  <si>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</si>
  <si>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</si>
  <si>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</si>
  <si>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</si>
  <si>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</si>
  <si>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</si>
  <si>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</si>
  <si>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</si>
  <si>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</si>
  <si>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</si>
  <si>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</si>
  <si>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</si>
  <si>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</si>
  <si>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</si>
  <si>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</si>
  <si>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</si>
  <si>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</si>
  <si>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</si>
  <si>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</si>
  <si>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</si>
  <si>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</si>
  <si>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</si>
  <si>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</si>
  <si>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</si>
  <si>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</si>
  <si>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</si>
  <si>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</si>
  <si>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</si>
  <si>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</si>
  <si>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</si>
  <si>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</si>
  <si>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</si>
  <si>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</si>
  <si>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</si>
  <si>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</si>
  <si>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</si>
  <si>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</si>
  <si>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</si>
  <si>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</si>
  <si>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</si>
  <si>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</si>
  <si>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</si>
  <si>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</si>
  <si>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</si>
  <si>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</si>
  <si>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</si>
  <si>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</si>
  <si>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</si>
  <si>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</si>
  <si>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</si>
  <si>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</si>
  <si>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</si>
  <si>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</si>
  <si>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</si>
  <si>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</si>
  <si>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</si>
  <si>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</si>
  <si>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</si>
  <si>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</si>
  <si>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</si>
  <si>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</si>
  <si>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</si>
  <si>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</si>
  <si>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</si>
  <si>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</si>
  <si>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</si>
  <si>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</si>
  <si>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</si>
  <si>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</si>
  <si>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</si>
  <si>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</si>
  <si>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</si>
  <si>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</si>
  <si>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</si>
  <si>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</si>
  <si>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</si>
  <si>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</si>
  <si>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</si>
  <si>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</si>
  <si>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</si>
  <si>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</si>
  <si>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</si>
  <si>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</si>
  <si>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</si>
  <si>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</si>
  <si>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</si>
  <si>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</si>
  <si>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</si>
  <si>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</si>
  <si>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</si>
  <si>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</si>
  <si>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</si>
  <si>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</si>
  <si>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</si>
  <si>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</si>
  <si>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</si>
  <si>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</si>
  <si>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</si>
  <si>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</si>
  <si>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</si>
  <si>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</si>
  <si>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</si>
  <si>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</si>
  <si>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</si>
  <si>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</si>
  <si>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</si>
  <si>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</si>
  <si>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</si>
  <si>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</si>
  <si>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</si>
  <si>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</si>
  <si>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</si>
  <si>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</si>
  <si>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</si>
  <si>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</si>
  <si>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</si>
  <si>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</si>
  <si>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</si>
  <si>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</si>
  <si>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</si>
  <si>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</si>
  <si>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</si>
  <si>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</si>
  <si>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</si>
  <si>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</si>
  <si>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</si>
  <si>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</si>
  <si>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</si>
  <si>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</si>
  <si>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</si>
  <si>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</si>
  <si>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</si>
  <si>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</si>
  <si>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</si>
  <si>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</si>
  <si>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</si>
  <si>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</si>
  <si>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</si>
  <si>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</si>
  <si>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</si>
  <si>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</si>
  <si>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</si>
  <si>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</si>
  <si>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</si>
  <si>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</si>
  <si>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</si>
  <si>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</si>
  <si>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</si>
  <si>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</si>
  <si>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</si>
  <si>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</si>
  <si>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</si>
  <si>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</si>
  <si>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</si>
  <si>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</si>
  <si>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</si>
  <si>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</si>
  <si>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</si>
  <si>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</si>
  <si>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</si>
  <si>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</si>
  <si>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</si>
  <si>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</si>
  <si>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</si>
  <si>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</si>
  <si>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</si>
  <si>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</si>
  <si>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</si>
  <si>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</si>
  <si>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</si>
  <si>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</si>
  <si>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</si>
  <si>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</si>
  <si>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</si>
  <si>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</si>
  <si>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</si>
  <si>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</si>
  <si>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</si>
  <si>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</si>
  <si>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</si>
  <si>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</si>
  <si>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</si>
  <si>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</si>
  <si>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</si>
  <si>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</si>
  <si>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</si>
  <si>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</si>
  <si>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</si>
  <si>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</si>
  <si>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</si>
  <si>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</si>
  <si>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</si>
  <si>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</si>
  <si>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</si>
  <si>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</si>
  <si>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</si>
  <si>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</si>
  <si>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</si>
  <si>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</si>
  <si>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</si>
  <si>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</si>
  <si>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</si>
  <si>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</si>
  <si>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</si>
  <si>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</si>
  <si>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</si>
  <si>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</si>
  <si>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</si>
  <si>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</si>
  <si>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</si>
  <si>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</si>
  <si>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</si>
  <si>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</si>
  <si>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</si>
  <si>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</si>
  <si>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</si>
  <si>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</si>
  <si>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</si>
  <si>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</si>
  <si>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</si>
  <si>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</si>
  <si>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</si>
  <si>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</si>
  <si>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</si>
  <si>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</si>
  <si>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</si>
  <si>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</si>
  <si>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</si>
  <si>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</si>
  <si>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</si>
  <si>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</si>
  <si>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</si>
  <si>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</si>
  <si>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</si>
  <si>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</si>
  <si>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</si>
  <si>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</si>
  <si>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</si>
  <si>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</si>
  <si>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</si>
  <si>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</si>
  <si>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</si>
  <si>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</si>
  <si>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</si>
  <si>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</si>
  <si>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</si>
  <si>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</si>
  <si>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</si>
  <si>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</si>
  <si>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</si>
  <si>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</si>
  <si>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</si>
  <si>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</si>
  <si>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</si>
  <si>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</si>
  <si>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</si>
  <si>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</si>
  <si>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</si>
  <si>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</si>
  <si>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</si>
  <si>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</si>
  <si>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</si>
  <si>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</si>
  <si>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</si>
  <si>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</si>
  <si>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</si>
  <si>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</si>
  <si>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</si>
  <si>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</si>
  <si>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</si>
  <si>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</si>
  <si>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</si>
  <si>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</si>
  <si>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</si>
  <si>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</si>
  <si>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</si>
  <si>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</si>
  <si>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</si>
  <si>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</si>
  <si>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</si>
  <si>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</si>
  <si>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</si>
  <si>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</si>
  <si>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</si>
  <si>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</si>
  <si>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</si>
  <si>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</si>
  <si>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</si>
  <si>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</si>
  <si>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</si>
  <si>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</si>
  <si>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</si>
  <si>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</si>
  <si>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</si>
  <si>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</si>
  <si>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</si>
  <si>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</si>
  <si>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</si>
  <si>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</si>
  <si>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</si>
  <si>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</si>
  <si>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</si>
  <si>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</si>
  <si>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</si>
  <si>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</si>
  <si>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</si>
  <si>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</si>
  <si>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</si>
  <si>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</si>
  <si>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</si>
  <si>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</si>
  <si>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</si>
  <si>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</si>
  <si>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</si>
  <si>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</si>
  <si>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</si>
  <si>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</si>
  <si>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</si>
  <si>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</si>
  <si>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</si>
  <si>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</si>
  <si>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</si>
  <si>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</si>
  <si>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</si>
  <si>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</si>
  <si>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</si>
  <si>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</si>
  <si>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</si>
  <si>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</si>
  <si>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</si>
  <si>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</si>
  <si>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</si>
  <si>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</si>
  <si>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</si>
  <si>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</si>
  <si>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</si>
  <si>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</si>
  <si>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</si>
  <si>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</si>
  <si>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</si>
  <si>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</si>
  <si>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</si>
  <si>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</si>
  <si>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</si>
  <si>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</si>
  <si>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</si>
  <si>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</si>
  <si>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</si>
  <si>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</si>
  <si>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</si>
  <si>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</si>
  <si>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</si>
  <si>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</si>
  <si>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</si>
  <si>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</si>
  <si>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</si>
  <si>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</si>
  <si>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</si>
  <si>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</si>
  <si>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</si>
  <si>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</si>
  <si>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</si>
  <si>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</si>
  <si>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</si>
  <si>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</si>
  <si>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</si>
  <si>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</si>
  <si>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</si>
  <si>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</si>
  <si>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</si>
  <si>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</si>
  <si>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</si>
  <si>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</si>
  <si>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</si>
  <si>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</si>
  <si>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</si>
  <si>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</si>
  <si>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</si>
  <si>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</si>
  <si>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</si>
  <si>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</si>
  <si>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</si>
  <si>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</si>
  <si>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</si>
  <si>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</si>
  <si>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</si>
  <si>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</si>
  <si>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</si>
  <si>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</si>
  <si>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</si>
  <si>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</si>
  <si>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</si>
  <si>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</si>
  <si>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</si>
  <si>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</si>
  <si>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</si>
  <si>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</si>
  <si>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</si>
  <si>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</si>
  <si>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</si>
  <si>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</si>
  <si>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</si>
  <si>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</si>
  <si>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</si>
  <si>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</si>
  <si>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</si>
  <si>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</si>
  <si>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</si>
  <si>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</si>
  <si>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</si>
  <si>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</si>
  <si>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</si>
  <si>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</si>
  <si>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</si>
  <si>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</si>
  <si>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</si>
  <si>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</si>
  <si>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</si>
  <si>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</si>
  <si>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</si>
  <si>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</si>
  <si>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</si>
  <si>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</si>
  <si>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</si>
  <si>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</si>
  <si>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</si>
  <si>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</si>
  <si>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</si>
  <si>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</si>
  <si>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</si>
  <si>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</si>
  <si>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</si>
  <si>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</si>
  <si>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</si>
  <si>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</si>
  <si>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</si>
  <si>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</si>
  <si>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</si>
  <si>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</si>
  <si>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</si>
  <si>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</si>
  <si>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</si>
  <si>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</si>
  <si>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</si>
  <si>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</si>
  <si>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</si>
  <si>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</si>
  <si>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</si>
  <si>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</si>
  <si>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</si>
  <si>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</si>
  <si>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</si>
  <si>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</si>
  <si>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</si>
  <si>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</si>
  <si>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</si>
  <si>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</si>
  <si>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</si>
  <si>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</si>
  <si>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</si>
  <si>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</si>
  <si>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</si>
  <si>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</si>
  <si>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</si>
  <si>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</si>
  <si>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</si>
  <si>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</si>
  <si>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</si>
  <si>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</si>
  <si>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</si>
  <si>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</si>
  <si>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</si>
  <si>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</si>
  <si>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</si>
  <si>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</si>
  <si>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</si>
  <si>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</si>
  <si>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</si>
  <si>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</si>
  <si>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</si>
  <si>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</si>
  <si>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</si>
  <si>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</si>
  <si>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</si>
  <si>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</si>
  <si>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</si>
  <si>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</si>
  <si>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</si>
  <si>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</si>
  <si>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</si>
  <si>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</si>
  <si>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</si>
  <si>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</si>
  <si>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</si>
  <si>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</si>
  <si>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</si>
  <si>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</si>
  <si>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</si>
  <si>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</si>
  <si>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</si>
  <si>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</si>
  <si>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</si>
  <si>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</si>
  <si>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</si>
  <si>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</si>
  <si>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</si>
  <si>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</si>
  <si>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</si>
  <si>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</si>
  <si>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</si>
  <si>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</si>
  <si>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</si>
  <si>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</si>
  <si>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</si>
  <si>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</si>
  <si>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</si>
  <si>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</si>
  <si>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</si>
  <si>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</si>
  <si>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</si>
  <si>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</si>
  <si>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</si>
  <si>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</si>
  <si>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</si>
  <si>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</si>
  <si>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</si>
  <si>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</si>
  <si>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</si>
  <si>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</si>
  <si>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</si>
  <si>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</si>
  <si>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</si>
  <si>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</si>
  <si>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</si>
  <si>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</si>
  <si>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</si>
  <si>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</si>
  <si>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</si>
  <si>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</si>
  <si>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</si>
  <si>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</si>
  <si>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</si>
  <si>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</si>
  <si>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</si>
  <si>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</si>
  <si>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</si>
  <si>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</si>
  <si>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</si>
  <si>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</si>
  <si>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</si>
  <si>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</si>
  <si>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</si>
  <si>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</si>
  <si>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</si>
  <si>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</si>
  <si>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</si>
  <si>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</si>
  <si>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</si>
  <si>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</si>
  <si>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</si>
  <si>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</si>
  <si>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</si>
  <si>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</si>
  <si>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</si>
  <si>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</si>
  <si>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</si>
  <si>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</si>
  <si>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</si>
  <si>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</si>
  <si>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</si>
  <si>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</si>
  <si>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</si>
  <si>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</si>
  <si>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</si>
  <si>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</si>
  <si>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</si>
  <si>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</si>
  <si>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</si>
  <si>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</si>
  <si>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</si>
  <si>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</si>
  <si>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</si>
  <si>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</si>
  <si>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</si>
  <si>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</si>
  <si>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</si>
  <si>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</si>
  <si>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</si>
  <si>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</si>
  <si>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</si>
  <si>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</si>
  <si>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</si>
  <si>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</si>
  <si>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</si>
  <si>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</si>
  <si>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</si>
  <si>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</si>
  <si>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</si>
  <si>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</si>
  <si>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</si>
  <si>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</si>
  <si>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</si>
  <si>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</si>
  <si>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</si>
  <si>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</si>
  <si>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</si>
  <si>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</si>
  <si>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</si>
  <si>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</si>
  <si>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</si>
  <si>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</si>
  <si>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</si>
  <si>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</si>
  <si>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</si>
  <si>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</si>
  <si>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</si>
  <si>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</si>
  <si>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</si>
  <si>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</si>
  <si>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</si>
  <si>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</si>
  <si>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</si>
  <si>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</si>
  <si>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</si>
  <si>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</si>
  <si>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</si>
  <si>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</si>
  <si>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</si>
  <si>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</si>
  <si>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</si>
  <si>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</si>
  <si>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</si>
  <si>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</si>
  <si>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</si>
  <si>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</si>
  <si>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</si>
  <si>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</si>
  <si>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</si>
  <si>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</si>
  <si>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</si>
  <si>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</si>
  <si>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</si>
  <si>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</si>
  <si>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</si>
  <si>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</si>
  <si>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</si>
  <si>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</si>
  <si>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</si>
  <si>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</si>
  <si>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</si>
  <si>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</si>
  <si>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</si>
  <si>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</si>
  <si>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</si>
  <si>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</si>
  <si>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</si>
  <si>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</si>
  <si>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</si>
  <si>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</si>
  <si>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</si>
  <si>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</si>
  <si>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</si>
  <si>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</si>
  <si>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</si>
  <si>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</si>
  <si>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</si>
  <si>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</si>
  <si>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</si>
  <si>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</si>
  <si>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</si>
  <si>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</si>
  <si>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</si>
  <si>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</si>
  <si>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</si>
  <si>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</si>
  <si>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</si>
  <si>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</si>
  <si>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</si>
  <si>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</si>
  <si>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</si>
  <si>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</si>
  <si>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</si>
  <si>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</si>
  <si>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</si>
  <si>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</si>
  <si>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</si>
  <si>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</si>
  <si>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</si>
  <si>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</si>
  <si>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</si>
  <si>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</si>
  <si>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</si>
  <si>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</si>
  <si>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</si>
  <si>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</si>
  <si>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</si>
  <si>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</si>
  <si>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</si>
  <si>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</si>
  <si>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</si>
  <si>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</si>
  <si>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</si>
  <si>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</si>
  <si>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</si>
  <si>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</si>
  <si>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</si>
  <si>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</si>
  <si>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</si>
  <si>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</si>
  <si>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</si>
  <si>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</si>
  <si>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</si>
  <si>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</si>
  <si>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</si>
  <si>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</si>
  <si>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</si>
  <si>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</si>
  <si>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</si>
  <si>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</si>
  <si>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</si>
  <si>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</si>
  <si>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</si>
  <si>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</si>
  <si>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</si>
  <si>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</si>
  <si>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</si>
  <si>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</si>
  <si>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</si>
  <si>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</si>
  <si>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</si>
  <si>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</si>
  <si>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</si>
  <si>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</si>
  <si>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</si>
  <si>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</si>
  <si>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</si>
  <si>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</si>
  <si>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</si>
  <si>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</si>
  <si>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</si>
  <si>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</si>
  <si>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</si>
  <si>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</si>
  <si>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</si>
  <si>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</si>
  <si>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</si>
  <si>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</si>
  <si>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</si>
  <si>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</si>
  <si>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</si>
  <si>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</si>
  <si>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</si>
  <si>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</si>
  <si>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</si>
  <si>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</si>
  <si>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</si>
  <si>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</si>
  <si>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</si>
  <si>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</si>
  <si>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</si>
  <si>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</si>
  <si>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</si>
  <si>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</si>
  <si>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</si>
  <si>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</si>
  <si>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</si>
  <si>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</si>
  <si>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</si>
  <si>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</si>
  <si>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</si>
  <si>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</si>
  <si>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</si>
  <si>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</si>
  <si>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</si>
  <si>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</si>
  <si>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</si>
  <si>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</si>
  <si>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</si>
  <si>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</si>
  <si>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</si>
  <si>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</si>
  <si>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</si>
  <si>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</si>
  <si>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</si>
  <si>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</si>
  <si>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</si>
  <si>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</si>
  <si>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</si>
  <si>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</si>
  <si>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</si>
  <si>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</si>
  <si>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</si>
  <si>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</si>
  <si>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</si>
  <si>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</si>
  <si>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</si>
  <si>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</si>
  <si>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</si>
  <si>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</si>
  <si>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</si>
  <si>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</si>
  <si>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</si>
  <si>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</si>
  <si>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</si>
  <si>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</si>
  <si>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</si>
  <si>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</si>
  <si>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</si>
  <si>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</si>
  <si>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</si>
  <si>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</si>
  <si>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</si>
  <si>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</si>
  <si>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</si>
  <si>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</si>
  <si>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</si>
  <si>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</si>
  <si>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</si>
  <si>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</si>
  <si>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</si>
  <si>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</si>
  <si>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</si>
  <si>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</si>
  <si>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</si>
  <si>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</si>
  <si>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</si>
  <si>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</si>
  <si>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</si>
  <si>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</si>
  <si>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</si>
  <si>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</si>
  <si>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</si>
  <si>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</si>
  <si>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</si>
  <si>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</si>
  <si>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</si>
  <si>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</si>
  <si>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</si>
  <si>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</si>
  <si>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</si>
  <si>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</si>
  <si>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</si>
  <si>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</si>
  <si>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</si>
  <si>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</si>
  <si>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</si>
  <si>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</si>
  <si>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</si>
  <si>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</si>
  <si>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</si>
  <si>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</si>
  <si>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</si>
  <si>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</si>
  <si>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</si>
  <si>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</si>
  <si>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</si>
  <si>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</si>
  <si>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</si>
  <si>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</si>
  <si>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</si>
  <si>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</si>
  <si>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</si>
  <si>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</si>
  <si>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</si>
  <si>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</si>
  <si>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</si>
  <si>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</si>
  <si>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</si>
  <si>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</si>
  <si>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</si>
  <si>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</si>
  <si>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</si>
  <si>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</si>
  <si>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</si>
  <si>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</si>
  <si>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</si>
  <si>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</si>
  <si>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</si>
  <si>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</si>
  <si>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</si>
  <si>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</si>
  <si>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</si>
  <si>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</si>
  <si>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</si>
  <si>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</si>
  <si>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</si>
  <si>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</si>
  <si>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</si>
  <si>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</si>
  <si>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</si>
  <si>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</si>
  <si>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</si>
  <si>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</si>
  <si>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</si>
  <si>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</si>
  <si>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</si>
  <si>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</si>
  <si>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</si>
  <si>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</si>
  <si>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</si>
  <si>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</si>
  <si>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</si>
  <si>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</si>
  <si>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</si>
  <si>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</si>
  <si>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</si>
  <si>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</si>
  <si>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</si>
  <si>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</si>
  <si>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</si>
  <si>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</si>
  <si>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</si>
  <si>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</si>
  <si>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</si>
  <si>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</si>
  <si>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</si>
  <si>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</si>
  <si>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</si>
  <si>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</si>
  <si>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</si>
  <si>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</si>
  <si>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</si>
  <si>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</si>
  <si>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</si>
  <si>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</si>
  <si>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</si>
  <si>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</si>
  <si>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</si>
  <si>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</si>
  <si>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</si>
  <si>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</si>
  <si>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</si>
  <si>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</si>
  <si>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</si>
  <si>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</si>
  <si>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</si>
  <si>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</si>
  <si>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</si>
  <si>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</si>
  <si>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</si>
  <si>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</si>
  <si>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</si>
  <si>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</si>
  <si>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</si>
  <si>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</si>
  <si>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</si>
  <si>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</si>
  <si>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</si>
  <si>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</si>
  <si>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</si>
  <si>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</si>
  <si>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</si>
  <si>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</si>
  <si>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</si>
  <si>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</si>
  <si>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</si>
  <si>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</si>
  <si>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</si>
  <si>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</si>
  <si>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</si>
  <si>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</si>
  <si>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</si>
  <si>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</si>
  <si>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</si>
  <si>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</si>
  <si>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</si>
  <si>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</si>
  <si>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</si>
  <si>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</si>
  <si>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</si>
  <si>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</si>
  <si>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</si>
  <si>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</si>
  <si>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</si>
  <si>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</si>
  <si>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</si>
  <si>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</si>
  <si>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</si>
  <si>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</si>
  <si>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</si>
  <si>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</si>
  <si>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</si>
  <si>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</si>
  <si>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</si>
  <si>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</si>
  <si>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</si>
  <si>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</si>
  <si>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</si>
  <si>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</si>
  <si>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</si>
  <si>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</si>
  <si>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</si>
  <si>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</si>
  <si>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</si>
  <si>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</si>
  <si>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</si>
  <si>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</si>
  <si>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</si>
  <si>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</si>
  <si>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</si>
  <si>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</si>
  <si>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</si>
  <si>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</si>
  <si>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</si>
  <si>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</si>
  <si>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</si>
  <si>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</si>
  <si>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</si>
  <si>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</si>
  <si>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</si>
  <si>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</si>
  <si>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</si>
  <si>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</si>
  <si>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</si>
  <si>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</si>
  <si>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</si>
  <si>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</si>
  <si>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</si>
  <si>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</si>
  <si>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</si>
  <si>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</si>
  <si>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</si>
  <si>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</si>
  <si>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</si>
  <si>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</si>
  <si>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</si>
  <si>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</si>
  <si>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</si>
  <si>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</si>
  <si>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</si>
  <si>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</si>
  <si>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</si>
  <si>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</si>
  <si>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</si>
  <si>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</si>
  <si>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</si>
  <si>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</si>
  <si>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</si>
  <si>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</si>
  <si>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</si>
  <si>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</si>
  <si>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</si>
  <si>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</si>
  <si>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</si>
  <si>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</si>
  <si>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</si>
  <si>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</si>
  <si>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</si>
  <si>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</si>
  <si>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</si>
  <si>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</si>
  <si>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</si>
  <si>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</si>
  <si>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</si>
  <si>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</si>
  <si>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</si>
  <si>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</si>
  <si>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</si>
  <si>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</si>
  <si>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</si>
  <si>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</si>
  <si>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</si>
  <si>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</si>
  <si>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</si>
  <si>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</si>
  <si>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</si>
  <si>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</si>
  <si>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</si>
  <si>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</si>
  <si>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</si>
  <si>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</si>
  <si>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</si>
  <si>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</si>
  <si>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</si>
  <si>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</si>
  <si>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</si>
  <si>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</si>
  <si>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</si>
  <si>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</si>
  <si>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</si>
  <si>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</si>
  <si>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</si>
  <si>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</si>
  <si>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</si>
  <si>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</si>
  <si>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</si>
  <si>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</si>
  <si>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</si>
  <si>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</si>
  <si>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</si>
  <si>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</si>
  <si>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</si>
  <si>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</si>
  <si>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</si>
  <si>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</si>
  <si>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</si>
  <si>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</si>
  <si>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</si>
  <si>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</si>
  <si>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</si>
  <si>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</si>
  <si>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</si>
  <si>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</si>
  <si>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</si>
  <si>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</si>
  <si>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</si>
  <si>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</si>
  <si>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</si>
  <si>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</si>
  <si>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</si>
  <si>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</si>
  <si>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</si>
  <si>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</si>
  <si>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</si>
  <si>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</si>
  <si>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</si>
  <si>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</si>
  <si>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</si>
  <si>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</si>
  <si>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</si>
  <si>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</si>
  <si>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</si>
  <si>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</si>
  <si>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</si>
  <si>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</si>
  <si>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</si>
  <si>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</si>
  <si>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</si>
  <si>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</si>
  <si>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</si>
  <si>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</si>
  <si>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</si>
  <si>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</si>
  <si>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</si>
  <si>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</si>
  <si>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</si>
  <si>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</si>
  <si>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</si>
  <si>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</si>
  <si>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</si>
  <si>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</si>
  <si>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</si>
  <si>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</si>
  <si>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</si>
  <si>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</si>
  <si>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</si>
  <si>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</si>
  <si>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</si>
  <si>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</si>
  <si>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</si>
  <si>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</si>
  <si>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</si>
  <si>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</si>
  <si>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</si>
  <si>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</si>
  <si>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</si>
  <si>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</si>
  <si>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</si>
  <si>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</si>
  <si>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</si>
  <si>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</si>
  <si>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</si>
  <si>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</si>
  <si>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</si>
  <si>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</si>
  <si>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</si>
  <si>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</si>
  <si>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</si>
  <si>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</si>
  <si>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</si>
  <si>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</si>
  <si>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</si>
  <si>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</si>
  <si>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</si>
  <si>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</si>
  <si>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</si>
  <si>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</si>
  <si>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</si>
  <si>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</si>
  <si>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</si>
  <si>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</si>
  <si>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</si>
  <si>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</si>
  <si>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</si>
  <si>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</si>
  <si>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</si>
  <si>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</si>
  <si>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</si>
  <si>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</si>
  <si>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</si>
  <si>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</si>
  <si>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</si>
  <si>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</si>
  <si>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</si>
  <si>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</si>
  <si>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</si>
  <si>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</si>
  <si>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</si>
  <si>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</si>
  <si>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</si>
  <si>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</si>
  <si>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</si>
  <si>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</si>
  <si>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</si>
  <si>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</si>
  <si>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</si>
  <si>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</si>
  <si>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</si>
  <si>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</si>
  <si>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</si>
  <si>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</si>
  <si>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</si>
  <si>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</si>
  <si>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</si>
  <si>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</si>
  <si>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</si>
  <si>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</si>
  <si>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</si>
  <si>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</si>
  <si>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</si>
  <si>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</si>
  <si>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</si>
  <si>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</si>
  <si>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</si>
  <si>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</si>
  <si>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</si>
  <si>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</si>
  <si>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</si>
  <si>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</si>
  <si>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</si>
  <si>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</si>
  <si>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</si>
  <si>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</si>
  <si>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</si>
  <si>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</si>
  <si>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</si>
  <si>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</si>
  <si>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</si>
  <si>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</si>
  <si>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</si>
  <si>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</si>
  <si>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</si>
  <si>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</si>
  <si>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</si>
  <si>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</si>
  <si>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</si>
  <si>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</si>
  <si>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</si>
  <si>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</si>
  <si>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</si>
  <si>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</si>
  <si>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</si>
  <si>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</si>
  <si>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</si>
  <si>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</si>
  <si>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</si>
  <si>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</si>
  <si>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</si>
  <si>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</si>
  <si>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</si>
  <si>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</si>
  <si>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</si>
  <si>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</si>
  <si>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</si>
  <si>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</si>
  <si>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</si>
  <si>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</si>
  <si>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</si>
  <si>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</si>
  <si>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</si>
  <si>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</si>
  <si>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</si>
  <si>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</si>
  <si>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</si>
  <si>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</si>
  <si>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</si>
  <si>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</si>
  <si>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</si>
  <si>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</si>
  <si>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</si>
  <si>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</si>
  <si>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</si>
  <si>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</si>
  <si>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</si>
  <si>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</si>
  <si>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</si>
  <si>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</si>
  <si>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</si>
  <si>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</si>
  <si>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</si>
  <si>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</si>
  <si>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</si>
  <si>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</si>
  <si>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</si>
  <si>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</si>
  <si>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</si>
  <si>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</si>
  <si>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</si>
  <si>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</si>
  <si>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</si>
  <si>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</si>
  <si>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</si>
  <si>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</si>
  <si>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</si>
  <si>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</si>
  <si>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</si>
  <si>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</si>
  <si>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</si>
  <si>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</si>
  <si>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</si>
  <si>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</si>
  <si>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</si>
  <si>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</si>
  <si>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</si>
  <si>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</si>
  <si>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</si>
  <si>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</si>
  <si>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</si>
  <si>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</si>
  <si>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</si>
  <si>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</si>
  <si>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</si>
  <si>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</si>
  <si>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</si>
  <si>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</si>
  <si>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</si>
  <si>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</si>
  <si>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</si>
  <si>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</si>
  <si>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</si>
  <si>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</si>
  <si>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</si>
  <si>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</si>
  <si>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</si>
  <si>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</si>
  <si>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</si>
  <si>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</si>
  <si>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</si>
  <si>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</si>
  <si>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</si>
  <si>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</si>
  <si>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</si>
  <si>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</si>
  <si>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</si>
  <si>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</si>
  <si>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</si>
  <si>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</si>
  <si>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</si>
  <si>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</si>
  <si>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</si>
  <si>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</si>
  <si>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</si>
  <si>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</si>
  <si>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</si>
  <si>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</si>
  <si>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</si>
  <si>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</si>
  <si>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</si>
  <si>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</si>
  <si>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</si>
  <si>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</si>
  <si>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</si>
  <si>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</si>
  <si>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</si>
  <si>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</si>
  <si>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</si>
  <si>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</si>
  <si>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</si>
  <si>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</si>
  <si>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</si>
  <si>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</si>
  <si>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</si>
  <si>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</si>
  <si>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</si>
  <si>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</si>
  <si>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</si>
  <si>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</si>
  <si>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</si>
  <si>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</si>
  <si>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</si>
  <si>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</si>
  <si>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</si>
  <si>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</si>
  <si>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</si>
  <si>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</si>
  <si>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</si>
  <si>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</si>
  <si>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</si>
  <si>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</si>
  <si>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</si>
  <si>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</si>
  <si>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</si>
  <si>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</si>
  <si>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</si>
  <si>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</si>
  <si>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</si>
  <si>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</si>
  <si>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</si>
  <si>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</si>
  <si>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</si>
  <si>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</si>
  <si>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</si>
  <si>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</si>
  <si>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</si>
  <si>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</si>
  <si>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</si>
  <si>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</si>
  <si>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</si>
  <si>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</si>
  <si>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</si>
  <si>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</si>
  <si>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</si>
  <si>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</si>
  <si>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</si>
  <si>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</si>
  <si>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</si>
  <si>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</si>
  <si>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</si>
  <si>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</si>
  <si>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</si>
  <si>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</si>
  <si>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</si>
  <si>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</si>
  <si>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</si>
  <si>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</si>
  <si>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</si>
  <si>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</si>
  <si>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</si>
  <si>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</si>
  <si>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</si>
  <si>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</si>
  <si>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</si>
  <si>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</si>
  <si>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</si>
  <si>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</si>
  <si>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</si>
  <si>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</si>
  <si>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</si>
  <si>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</si>
  <si>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</si>
  <si>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</si>
  <si>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</si>
  <si>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</si>
  <si>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</si>
  <si>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</si>
  <si>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</si>
  <si>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</si>
  <si>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</si>
  <si>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</si>
  <si>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</si>
  <si>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</si>
  <si>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</si>
  <si>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</si>
  <si>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</si>
  <si>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</si>
  <si>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</si>
  <si>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</si>
  <si>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</si>
  <si>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</si>
  <si>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</si>
  <si>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</si>
  <si>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</si>
  <si>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</si>
  <si>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</si>
  <si>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</si>
  <si>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</si>
  <si>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</si>
  <si>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</si>
  <si>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</si>
  <si>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</si>
  <si>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</si>
  <si>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</si>
  <si>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</si>
  <si>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</si>
  <si>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</si>
  <si>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</si>
  <si>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</si>
  <si>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</si>
  <si>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</si>
  <si>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</si>
  <si>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</si>
  <si>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</si>
  <si>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</si>
  <si>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</si>
  <si>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</si>
  <si>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</si>
  <si>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</si>
  <si>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</si>
  <si>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</si>
  <si>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</si>
  <si>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</si>
  <si>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</si>
  <si>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</si>
  <si>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</si>
  <si>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</si>
  <si>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</si>
  <si>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</si>
  <si>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</si>
  <si>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</si>
  <si>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</si>
  <si>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</si>
  <si>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</si>
  <si>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</si>
  <si>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</si>
  <si>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</si>
  <si>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</si>
  <si>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</si>
  <si>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</si>
  <si>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</si>
  <si>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</si>
  <si>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</si>
  <si>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</si>
  <si>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</si>
  <si>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</si>
  <si>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</si>
  <si>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</si>
  <si>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</si>
  <si>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</si>
  <si>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</si>
  <si>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</si>
  <si>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</si>
  <si>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</si>
  <si>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</si>
  <si>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</si>
  <si>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</si>
  <si>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</si>
  <si>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</si>
  <si>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</si>
  <si>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</si>
  <si>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</si>
  <si>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</si>
  <si>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</si>
  <si>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</si>
  <si>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</si>
  <si>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</si>
  <si>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</si>
  <si>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</si>
  <si>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</si>
  <si>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</si>
  <si>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</si>
  <si>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</si>
  <si>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</si>
  <si>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</si>
  <si>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</si>
  <si>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</si>
  <si>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</si>
  <si>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</si>
  <si>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</si>
  <si>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</si>
  <si>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</si>
  <si>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</si>
  <si>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</si>
  <si>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</si>
  <si>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</si>
  <si>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</si>
  <si>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</si>
  <si>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</si>
  <si>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</si>
  <si>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</si>
  <si>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</si>
  <si>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</si>
  <si>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</si>
  <si>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</si>
  <si>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</si>
  <si>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</si>
  <si>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</si>
  <si>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</si>
  <si>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</si>
  <si>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</si>
  <si>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</si>
  <si>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</si>
  <si>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</si>
  <si>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</si>
  <si>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</si>
  <si>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</si>
  <si>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</si>
  <si>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</si>
  <si>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</si>
  <si>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</si>
  <si>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</si>
  <si>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</si>
  <si>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</si>
  <si>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</si>
  <si>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</si>
  <si>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</si>
  <si>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</si>
  <si>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</si>
  <si>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</si>
  <si>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</si>
  <si>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</si>
  <si>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</si>
  <si>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</si>
  <si>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</si>
  <si>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</si>
  <si>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</si>
  <si>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</si>
  <si>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</si>
  <si>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</si>
  <si>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</si>
  <si>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</si>
  <si>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</si>
  <si>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</si>
  <si>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</si>
  <si>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</si>
  <si>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</si>
  <si>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</si>
  <si>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</si>
  <si>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</si>
  <si>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</si>
  <si>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</si>
  <si>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</si>
  <si>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</si>
  <si>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</si>
  <si>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</si>
  <si>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</si>
  <si>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</si>
  <si>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</si>
  <si>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</si>
  <si>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</si>
  <si>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</si>
  <si>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</si>
  <si>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</si>
  <si>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</si>
  <si>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</si>
  <si>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</si>
  <si>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</si>
  <si>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</si>
  <si>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</si>
  <si>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</si>
  <si>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</si>
  <si>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</si>
  <si>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</si>
  <si>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</si>
  <si>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</si>
  <si>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</si>
  <si>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</si>
  <si>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</si>
  <si>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</si>
  <si>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</si>
  <si>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</si>
  <si>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</si>
  <si>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</si>
  <si>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</si>
  <si>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</si>
  <si>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</si>
  <si>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</si>
  <si>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</si>
  <si>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</si>
  <si>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</si>
  <si>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</si>
  <si>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</si>
  <si>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</si>
  <si>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</si>
  <si>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</si>
  <si>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</si>
  <si>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</si>
  <si>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</si>
  <si>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</si>
  <si>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</si>
  <si>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</si>
  <si>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</si>
  <si>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</si>
  <si>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</si>
  <si>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</si>
  <si>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</si>
  <si>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</si>
  <si>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</si>
  <si>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</si>
  <si>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</si>
  <si>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</si>
  <si>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</si>
  <si>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</si>
  <si>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</si>
  <si>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</si>
  <si>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</si>
  <si>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</si>
  <si>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</si>
  <si>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</si>
  <si>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</si>
  <si>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</si>
  <si>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</si>
  <si>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</si>
  <si>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</si>
  <si>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</si>
  <si>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</si>
  <si>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</si>
  <si>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</si>
  <si>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</si>
  <si>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</si>
  <si>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</si>
  <si>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</si>
  <si>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</si>
  <si>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</si>
  <si>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</si>
  <si>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</si>
  <si>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</si>
  <si>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</si>
  <si>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</si>
  <si>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</si>
  <si>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</si>
  <si>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</si>
  <si>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</si>
  <si>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</si>
  <si>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</si>
  <si>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</si>
  <si>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</si>
  <si>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</si>
  <si>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</si>
  <si>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</si>
  <si>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</si>
  <si>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</si>
  <si>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</si>
  <si>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</si>
  <si>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</si>
  <si>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</si>
  <si>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</si>
  <si>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</si>
  <si>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</si>
  <si>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</si>
  <si>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</si>
  <si>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</si>
  <si>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</si>
  <si>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</si>
  <si>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</si>
  <si>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</si>
  <si>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</si>
  <si>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</si>
  <si>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</si>
  <si>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</si>
  <si>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</si>
  <si>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</si>
  <si>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</si>
  <si>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</si>
  <si>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</si>
  <si>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</si>
  <si>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</si>
  <si>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</si>
  <si>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</si>
  <si>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</si>
  <si>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</si>
  <si>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</si>
  <si>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</si>
  <si>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</si>
  <si>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</si>
  <si>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</si>
  <si>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</si>
  <si>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</si>
  <si>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</si>
  <si>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</si>
  <si>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</si>
  <si>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</si>
  <si>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</si>
  <si>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</si>
  <si>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</si>
  <si>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</si>
  <si>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</si>
  <si>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</si>
  <si>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</si>
  <si>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</si>
  <si>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</si>
  <si>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</si>
  <si>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</si>
  <si>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</si>
  <si>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</si>
  <si>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</si>
  <si>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</si>
  <si>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</si>
  <si>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</si>
  <si>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</si>
  <si>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</si>
  <si>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</si>
  <si>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</si>
  <si>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</si>
  <si>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</si>
  <si>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</si>
  <si>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</si>
  <si>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</si>
  <si>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</si>
  <si>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</si>
  <si>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</si>
  <si>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</si>
  <si>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</si>
  <si>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</si>
  <si>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</si>
  <si>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</si>
  <si>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</si>
  <si>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</si>
  <si>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</si>
  <si>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</si>
  <si>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</si>
  <si>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</si>
  <si>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</si>
  <si>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</si>
  <si>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</si>
  <si>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</si>
  <si>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</si>
  <si>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</si>
  <si>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</si>
  <si>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</si>
  <si>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</si>
  <si>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</si>
  <si>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</si>
  <si>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</si>
  <si>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</si>
  <si>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</si>
  <si>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</si>
  <si>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</si>
  <si>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</si>
  <si>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</si>
  <si>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</si>
  <si>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</si>
  <si>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</si>
  <si>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</si>
  <si>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</si>
  <si>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</si>
  <si>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</si>
  <si>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</si>
  <si>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</si>
  <si>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</si>
  <si>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</si>
  <si>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</si>
  <si>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</si>
  <si>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</si>
  <si>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</si>
  <si>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</si>
  <si>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</si>
  <si>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</si>
  <si>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</si>
  <si>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</si>
  <si>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</si>
  <si>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</si>
  <si>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</si>
  <si>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</si>
  <si>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</si>
  <si>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</si>
  <si>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</si>
  <si>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</si>
  <si>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</si>
  <si>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</si>
  <si>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</si>
  <si>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</si>
  <si>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</si>
  <si>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</si>
  <si>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</si>
  <si>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</si>
  <si>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</si>
  <si>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</si>
  <si>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</si>
  <si>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</si>
  <si>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</si>
  <si>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</si>
  <si>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</si>
  <si>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</si>
  <si>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</si>
  <si>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</si>
  <si>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</si>
  <si>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</si>
  <si>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</si>
  <si>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</si>
  <si>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</si>
  <si>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</si>
  <si>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</si>
  <si>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</si>
  <si>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</si>
  <si>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</si>
  <si>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</si>
  <si>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</si>
  <si>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</si>
  <si>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</si>
  <si>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</si>
  <si>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</si>
  <si>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</si>
  <si>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</si>
  <si>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</si>
  <si>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</si>
  <si>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</si>
  <si>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</si>
  <si>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</si>
  <si>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</si>
  <si>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</si>
  <si>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</si>
  <si>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</si>
  <si>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</si>
  <si>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</si>
  <si>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</si>
  <si>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</si>
  <si>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</si>
  <si>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</si>
  <si>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</si>
  <si>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</si>
  <si>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</si>
  <si>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</si>
  <si>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</si>
  <si>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</si>
  <si>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</si>
  <si>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</si>
  <si>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</si>
  <si>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</si>
  <si>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</si>
  <si>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</si>
  <si>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</si>
  <si>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</si>
  <si>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</si>
  <si>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</si>
  <si>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</si>
  <si>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</si>
  <si>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</si>
  <si>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</si>
  <si>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</si>
  <si>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</si>
  <si>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</si>
  <si>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</si>
  <si>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</si>
  <si>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</si>
  <si>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</si>
  <si>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</si>
  <si>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</si>
  <si>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</si>
  <si>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</si>
  <si>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</si>
  <si>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</si>
  <si>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</si>
  <si>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</si>
  <si>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</si>
  <si>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</si>
  <si>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</si>
  <si>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</si>
  <si>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</si>
  <si>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</si>
  <si>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</si>
  <si>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</si>
  <si>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</si>
  <si>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</si>
  <si>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</si>
  <si>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</si>
  <si>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</si>
  <si>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</si>
  <si>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</si>
  <si>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</si>
  <si>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</si>
  <si>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</si>
  <si>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</si>
  <si>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</si>
  <si>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</si>
  <si>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</si>
  <si>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</si>
  <si>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</si>
  <si>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</si>
  <si>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</si>
  <si>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</si>
  <si>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</si>
  <si>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</si>
  <si>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</si>
  <si>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</si>
  <si>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</si>
  <si>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</si>
  <si>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</si>
  <si>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</si>
  <si>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</si>
  <si>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</si>
  <si>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</si>
  <si>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</si>
  <si>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</si>
  <si>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</si>
  <si>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</si>
  <si>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</si>
  <si>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</si>
  <si>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</si>
  <si>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</si>
  <si>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</si>
  <si>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</si>
  <si>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</si>
  <si>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</si>
  <si>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</si>
  <si>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</si>
  <si>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</si>
  <si>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</si>
  <si>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</si>
  <si>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</si>
  <si>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</si>
  <si>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</si>
  <si>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</si>
  <si>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</si>
  <si>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</si>
  <si>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</si>
  <si>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</si>
  <si>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</si>
  <si>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</si>
  <si>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</si>
  <si>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</si>
  <si>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</si>
  <si>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</si>
  <si>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</si>
  <si>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</si>
  <si>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</si>
  <si>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</si>
  <si>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</si>
  <si>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</si>
  <si>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</si>
  <si>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</si>
  <si>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</si>
  <si>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</si>
  <si>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</si>
  <si>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</si>
  <si>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</si>
  <si>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</si>
  <si>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</si>
  <si>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</si>
  <si>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</si>
  <si>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</si>
  <si>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</si>
  <si>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</si>
  <si>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</si>
  <si>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</si>
  <si>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</si>
  <si>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</si>
  <si>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</si>
  <si>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</si>
  <si>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</si>
  <si>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</si>
  <si>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</si>
  <si>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</si>
  <si>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</si>
  <si>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</si>
  <si>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</si>
  <si>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</si>
  <si>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</si>
  <si>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</si>
  <si>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</si>
  <si>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</si>
  <si>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</si>
  <si>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</si>
  <si>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</si>
  <si>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</si>
  <si>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</si>
  <si>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</si>
  <si>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</si>
  <si>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</si>
  <si>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</si>
  <si>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</si>
  <si>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</si>
  <si>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</si>
  <si>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</si>
  <si>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</si>
  <si>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</si>
  <si>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</si>
  <si>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</si>
  <si>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</si>
  <si>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</si>
  <si>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</si>
  <si>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</si>
  <si>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</si>
  <si>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</si>
  <si>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</si>
  <si>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</si>
  <si>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</si>
  <si>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</si>
  <si>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</si>
  <si>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</si>
  <si>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</si>
  <si>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</si>
  <si>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</si>
  <si>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</si>
  <si>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</si>
  <si>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</si>
  <si>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</si>
  <si>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</si>
  <si>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</si>
  <si>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</si>
  <si>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</si>
  <si>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</si>
  <si>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</si>
  <si>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</si>
  <si>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</si>
  <si>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</si>
  <si>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</si>
  <si>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</si>
  <si>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</si>
  <si>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</si>
  <si>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</si>
  <si>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</si>
  <si>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</si>
  <si>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</si>
  <si>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</si>
  <si>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</si>
  <si>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</si>
  <si>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</si>
  <si>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</si>
  <si>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</si>
  <si>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</si>
  <si>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</si>
  <si>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</si>
  <si>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</si>
  <si>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</si>
  <si>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</si>
  <si>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</si>
  <si>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</si>
  <si>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</si>
  <si>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</si>
  <si>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</si>
  <si>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</si>
  <si>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</si>
  <si>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</si>
  <si>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</si>
  <si>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</si>
  <si>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</si>
  <si>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</si>
  <si>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</si>
  <si>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</si>
  <si>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</si>
  <si>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</si>
  <si>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</si>
  <si>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</si>
  <si>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</si>
  <si>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</si>
  <si>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</si>
  <si>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</si>
  <si>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</si>
  <si>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</si>
  <si>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</si>
  <si>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</si>
  <si>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</si>
  <si>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</si>
  <si>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</si>
  <si>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</si>
  <si>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</si>
  <si>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</si>
  <si>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</si>
  <si>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</si>
  <si>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</si>
  <si>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</si>
  <si>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</si>
  <si>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</si>
  <si>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</si>
  <si>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</si>
  <si>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</si>
  <si>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</si>
  <si>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</si>
  <si>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</si>
  <si>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</si>
  <si>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</si>
  <si>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</si>
  <si>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</si>
  <si>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</si>
  <si>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</si>
  <si>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</si>
  <si>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</si>
  <si>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</si>
  <si>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</si>
  <si>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</si>
  <si>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</si>
  <si>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</si>
  <si>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</si>
  <si>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</si>
  <si>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</si>
  <si>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</si>
  <si>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</si>
  <si>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</si>
  <si>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</si>
  <si>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</si>
  <si>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</si>
  <si>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</si>
  <si>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</si>
  <si>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</si>
  <si>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</si>
  <si>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</si>
  <si>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</si>
  <si>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</si>
  <si>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</si>
  <si>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</si>
  <si>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</si>
  <si>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</si>
  <si>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</si>
  <si>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</si>
  <si>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</si>
  <si>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</si>
  <si>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</si>
  <si>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</si>
  <si>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</si>
  <si>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</si>
  <si>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</si>
  <si>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</si>
  <si>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</si>
  <si>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</si>
  <si>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</si>
  <si>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</si>
  <si>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</si>
  <si>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</si>
  <si>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</si>
  <si>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</si>
  <si>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</si>
  <si>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</si>
  <si>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</si>
  <si>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</si>
  <si>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</si>
  <si>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</si>
  <si>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</si>
  <si>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</si>
  <si>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</si>
  <si>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</si>
  <si>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</si>
  <si>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</si>
  <si>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</si>
  <si>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</si>
  <si>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</si>
  <si>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</si>
  <si>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</si>
  <si>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</si>
  <si>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</si>
  <si>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</si>
  <si>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</si>
  <si>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</si>
  <si>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</si>
  <si>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</si>
  <si>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</si>
  <si>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</si>
  <si>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</si>
  <si>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</si>
  <si>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</si>
  <si>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</si>
  <si>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</si>
  <si>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</si>
  <si>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</si>
  <si>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</si>
  <si>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</si>
  <si>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</si>
  <si>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</si>
  <si>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</si>
  <si>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</si>
  <si>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</si>
  <si>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</si>
  <si>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</si>
  <si>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</si>
  <si>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</si>
  <si>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</si>
  <si>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</si>
  <si>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</si>
  <si>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</si>
  <si>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</si>
  <si>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</si>
  <si>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</si>
  <si>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</si>
  <si>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</si>
  <si>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</si>
  <si>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</si>
  <si>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</si>
  <si>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</si>
  <si>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</si>
  <si>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</si>
  <si>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</si>
  <si>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</si>
  <si>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</si>
  <si>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</si>
  <si>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</si>
  <si>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</si>
  <si>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</si>
  <si>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</si>
  <si>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</si>
  <si>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</si>
  <si>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</si>
  <si>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</si>
  <si>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</si>
  <si>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</si>
  <si>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</si>
  <si>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</si>
  <si>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</si>
  <si>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</si>
  <si>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</si>
  <si>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</si>
  <si>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</si>
  <si>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</si>
  <si>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</si>
  <si>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</si>
  <si>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</si>
  <si>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</si>
  <si>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</si>
  <si>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</si>
  <si>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</si>
  <si>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</si>
  <si>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</si>
  <si>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</si>
  <si>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</si>
  <si>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</si>
  <si>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</si>
  <si>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</si>
  <si>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</si>
  <si>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</si>
  <si>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</si>
  <si>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</si>
  <si>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</si>
  <si>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</si>
  <si>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</si>
  <si>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</si>
  <si>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</si>
  <si>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</si>
  <si>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</si>
  <si>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</si>
  <si>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</si>
  <si>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</si>
  <si>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</si>
  <si>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</si>
  <si>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</si>
  <si>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</si>
  <si>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</si>
  <si>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</si>
  <si>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</si>
  <si>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</si>
  <si>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</si>
  <si>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</si>
  <si>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</si>
  <si>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</si>
  <si>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</si>
  <si>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</si>
  <si>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</si>
  <si>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</si>
  <si>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</si>
  <si>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</si>
  <si>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</si>
  <si>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</si>
  <si>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</si>
  <si>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</si>
  <si>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</si>
  <si>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</si>
  <si>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</si>
  <si>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</si>
  <si>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</si>
  <si>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</si>
  <si>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</si>
  <si>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</si>
  <si>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</si>
  <si>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</si>
  <si>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</si>
  <si>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</si>
  <si>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</si>
  <si>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</si>
  <si>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</si>
  <si>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</si>
  <si>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</si>
  <si>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</si>
  <si>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</si>
  <si>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</si>
  <si>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</si>
  <si>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</si>
  <si>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</si>
  <si>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</si>
  <si>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</si>
  <si>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</si>
  <si>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</si>
  <si>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</si>
  <si>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</si>
  <si>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</si>
  <si>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</si>
  <si>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</si>
  <si>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</si>
  <si>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</si>
  <si>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</si>
  <si>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</si>
  <si>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</si>
  <si>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</si>
  <si>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</si>
  <si>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</si>
  <si>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</si>
  <si>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</si>
  <si>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</si>
  <si>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</si>
  <si>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</si>
  <si>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</si>
  <si>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</si>
  <si>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</si>
  <si>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</si>
  <si>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</si>
  <si>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</si>
  <si>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</si>
  <si>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</si>
  <si>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</si>
  <si>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</si>
  <si>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</si>
  <si>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</si>
  <si>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</si>
  <si>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</si>
  <si>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</si>
  <si>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</si>
  <si>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</si>
  <si>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</si>
  <si>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</si>
  <si>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</si>
  <si>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</si>
  <si>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</si>
  <si>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</si>
  <si>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</si>
  <si>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</si>
  <si>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</si>
  <si>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</si>
  <si>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</si>
  <si>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</si>
  <si>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</si>
  <si>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</si>
  <si>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</si>
  <si>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</si>
  <si>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</si>
  <si>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</si>
  <si>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</si>
  <si>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</si>
  <si>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</si>
  <si>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</si>
  <si>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</si>
  <si>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</si>
  <si>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</si>
  <si>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</si>
  <si>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</si>
  <si>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</si>
  <si>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</si>
  <si>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</si>
  <si>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</si>
  <si>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</si>
  <si>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</si>
  <si>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</si>
  <si>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</si>
  <si>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</si>
  <si>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</si>
  <si>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</si>
  <si>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</si>
  <si>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</si>
  <si>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</si>
  <si>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</si>
  <si>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</si>
  <si>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</si>
  <si>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</si>
  <si>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</si>
  <si>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</si>
  <si>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</si>
  <si>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</si>
  <si>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</si>
  <si>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</si>
  <si>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</si>
  <si>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</si>
  <si>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</si>
  <si>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</si>
  <si>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</si>
  <si>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</si>
  <si>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</si>
  <si>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</si>
  <si>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</si>
  <si>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</si>
  <si>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</si>
  <si>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</si>
  <si>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</si>
  <si>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</si>
  <si>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</si>
  <si>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</si>
  <si>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</si>
  <si>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</si>
  <si>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</si>
  <si>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</si>
  <si>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</si>
  <si>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</si>
  <si>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</si>
  <si>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</si>
  <si>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</si>
  <si>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</si>
  <si>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</si>
  <si>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</si>
  <si>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</si>
  <si>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</si>
  <si>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</si>
  <si>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</si>
  <si>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</si>
  <si>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</si>
  <si>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</si>
  <si>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</si>
  <si>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</si>
  <si>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</si>
  <si>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</si>
  <si>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</si>
  <si>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</si>
  <si>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</si>
  <si>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</si>
  <si>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</si>
  <si>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</si>
  <si>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</si>
  <si>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</si>
  <si>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</si>
  <si>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</si>
  <si>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</si>
  <si>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</si>
  <si>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</si>
  <si>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</si>
  <si>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</si>
  <si>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</si>
  <si>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</si>
  <si>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</si>
  <si>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</si>
  <si>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</si>
  <si>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</si>
  <si>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</si>
  <si>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</si>
  <si>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</si>
  <si>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</si>
  <si>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</si>
  <si>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</si>
  <si>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</si>
  <si>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</si>
  <si>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</si>
  <si>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</si>
  <si>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</si>
  <si>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</si>
  <si>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</si>
  <si>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</si>
  <si>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</si>
  <si>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</si>
  <si>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</si>
  <si>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</si>
  <si>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</si>
  <si>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</si>
  <si>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</si>
  <si>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</si>
  <si>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</si>
  <si>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</si>
  <si>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</si>
  <si>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</si>
  <si>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</si>
  <si>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</si>
  <si>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</si>
  <si>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</si>
  <si>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</si>
  <si>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</si>
  <si>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</si>
  <si>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</si>
  <si>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</si>
  <si>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</si>
  <si>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</si>
  <si>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</si>
  <si>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</si>
  <si>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</si>
  <si>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</si>
  <si>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</si>
  <si>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</si>
  <si>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</si>
  <si>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</si>
  <si>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</si>
  <si>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</si>
  <si>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</si>
  <si>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</si>
  <si>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</si>
  <si>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</si>
  <si>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</si>
  <si>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</si>
  <si>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</si>
  <si>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</si>
  <si>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</si>
  <si>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</si>
  <si>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</si>
  <si>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</si>
  <si>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</si>
  <si>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</si>
  <si>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</si>
  <si>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</si>
  <si>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</si>
  <si>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</si>
  <si>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</si>
  <si>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</si>
  <si>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</si>
  <si>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</si>
  <si>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</si>
  <si>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</si>
  <si>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</si>
  <si>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</si>
  <si>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</si>
  <si>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</si>
  <si>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</si>
  <si>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</si>
  <si>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</si>
  <si>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</si>
  <si>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</si>
  <si>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</si>
  <si>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</si>
  <si>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</si>
  <si>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</si>
  <si>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</si>
  <si>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</si>
  <si>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</si>
  <si>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</si>
  <si>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</si>
  <si>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</si>
  <si>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</si>
  <si>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</si>
  <si>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</si>
  <si>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</si>
  <si>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</si>
  <si>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</si>
  <si>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</si>
  <si>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</si>
  <si>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</si>
  <si>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</si>
  <si>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</si>
  <si>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</si>
  <si>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</si>
  <si>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</si>
  <si>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</si>
  <si>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</si>
  <si>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</si>
  <si>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</si>
  <si>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</si>
  <si>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</si>
  <si>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</si>
  <si>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</si>
  <si>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</si>
  <si>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</si>
  <si>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</si>
  <si>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</si>
  <si>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</si>
  <si>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</si>
  <si>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</si>
  <si>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</si>
  <si>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</si>
  <si>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</si>
  <si>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</si>
  <si>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</si>
  <si>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</si>
  <si>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</si>
  <si>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</si>
  <si>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</si>
  <si>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</si>
  <si>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</si>
  <si>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</si>
  <si>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</si>
  <si>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</si>
  <si>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</si>
  <si>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</si>
  <si>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</si>
  <si>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</si>
  <si>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</si>
  <si>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</si>
  <si>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</si>
  <si>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</si>
  <si>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</si>
  <si>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</si>
  <si>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</si>
  <si>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</si>
  <si>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</si>
  <si>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</si>
  <si>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</si>
  <si>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</si>
  <si>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</si>
  <si>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</si>
  <si>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</si>
  <si>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</si>
  <si>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</si>
  <si>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</si>
  <si>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</si>
  <si>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</si>
  <si>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</si>
  <si>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</si>
  <si>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</si>
  <si>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</si>
  <si>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</si>
  <si>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</si>
  <si>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</si>
  <si>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</si>
  <si>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</si>
  <si>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</si>
  <si>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</si>
  <si>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</si>
  <si>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</si>
  <si>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</si>
  <si>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</si>
  <si>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</si>
  <si>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</si>
  <si>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</si>
  <si>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</si>
  <si>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</si>
  <si>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</si>
  <si>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</si>
  <si>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</si>
  <si>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</si>
  <si>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</si>
  <si>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</si>
  <si>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</si>
  <si>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</si>
  <si>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</si>
  <si>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</si>
  <si>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</si>
  <si>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</si>
  <si>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</si>
  <si>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</si>
  <si>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</si>
  <si>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</si>
  <si>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</si>
  <si>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</si>
  <si>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</si>
  <si>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</si>
  <si>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</si>
  <si>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</si>
  <si>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</si>
  <si>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</si>
  <si>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</si>
  <si>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</si>
  <si>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</si>
  <si>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</si>
  <si>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</si>
  <si>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</si>
  <si>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</si>
  <si>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</si>
  <si>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</si>
  <si>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</si>
  <si>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</si>
  <si>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</si>
  <si>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</si>
  <si>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</si>
  <si>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</si>
  <si>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</si>
  <si>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</si>
  <si>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</si>
  <si>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</si>
  <si>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</si>
  <si>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</si>
  <si>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</si>
  <si>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</si>
  <si>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</si>
  <si>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</si>
  <si>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</si>
  <si>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</si>
  <si>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</si>
  <si>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</si>
  <si>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</si>
  <si>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</si>
  <si>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</si>
  <si>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</si>
  <si>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</si>
  <si>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</si>
  <si>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</si>
  <si>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</si>
  <si>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</si>
  <si>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</si>
  <si>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</si>
  <si>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</si>
  <si>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</si>
  <si>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</si>
  <si>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</si>
  <si>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</si>
  <si>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</si>
  <si>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</si>
  <si>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</si>
  <si>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</si>
  <si>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</si>
  <si>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</si>
  <si>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</si>
  <si>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</si>
  <si>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</si>
  <si>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</si>
  <si>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</si>
  <si>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</si>
  <si>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</si>
  <si>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</si>
  <si>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</si>
  <si>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</si>
  <si>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</si>
  <si>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</si>
  <si>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</si>
  <si>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</si>
  <si>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</si>
  <si>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</si>
  <si>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</si>
  <si>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</si>
  <si>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</si>
  <si>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</si>
  <si>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</si>
  <si>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</si>
  <si>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</si>
  <si>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</si>
  <si>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</si>
  <si>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</si>
  <si>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</si>
  <si>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</si>
  <si>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</si>
  <si>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</si>
  <si>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</si>
  <si>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</si>
  <si>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</si>
  <si>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</si>
  <si>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</si>
  <si>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</si>
  <si>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</si>
  <si>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</si>
  <si>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</si>
  <si>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</si>
  <si>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</si>
  <si>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</si>
  <si>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</si>
  <si>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</si>
  <si>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</si>
  <si>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</si>
  <si>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</si>
  <si>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</si>
  <si>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</si>
  <si>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</si>
  <si>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</si>
  <si>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</si>
  <si>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</si>
  <si>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</si>
  <si>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</si>
  <si>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</si>
  <si>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</si>
  <si>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</si>
  <si>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</si>
  <si>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</si>
  <si>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</si>
  <si>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</si>
  <si>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</si>
  <si>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</si>
  <si>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</si>
  <si>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</si>
  <si>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</si>
  <si>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</si>
  <si>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</si>
  <si>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</si>
  <si>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</si>
  <si>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</si>
  <si>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</si>
  <si>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</si>
  <si>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</si>
  <si>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</si>
  <si>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</si>
  <si>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</si>
  <si>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</si>
  <si>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</si>
  <si>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</si>
  <si>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</si>
  <si>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</si>
  <si>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</si>
  <si>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</si>
  <si>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</si>
  <si>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</si>
  <si>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</si>
  <si>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</si>
  <si>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</si>
  <si>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</si>
  <si>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</si>
  <si>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</si>
  <si>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</si>
  <si>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</si>
  <si>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</si>
  <si>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</si>
  <si>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</si>
  <si>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</si>
  <si>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</si>
  <si>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</si>
  <si>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</si>
  <si>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</si>
  <si>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</si>
  <si>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</si>
  <si>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</si>
  <si>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</si>
  <si>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</si>
  <si>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</si>
  <si>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</si>
  <si>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</si>
  <si>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</si>
  <si>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</si>
  <si>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</si>
  <si>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</si>
  <si>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</si>
  <si>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</si>
  <si>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</si>
  <si>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</si>
  <si>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</si>
  <si>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</si>
  <si>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</si>
  <si>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</si>
  <si>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</si>
  <si>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</si>
  <si>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</si>
  <si>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</si>
  <si>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</si>
  <si>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</si>
  <si>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</si>
  <si>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</si>
  <si>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</si>
  <si>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</si>
  <si>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</si>
  <si>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</si>
  <si>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</si>
  <si>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</si>
  <si>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</si>
  <si>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</si>
  <si>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</si>
  <si>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</si>
  <si>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</si>
  <si>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</si>
  <si>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</si>
  <si>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</si>
  <si>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</si>
  <si>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</si>
  <si>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</si>
  <si>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</si>
  <si>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</si>
  <si>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</si>
  <si>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</si>
  <si>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</si>
  <si>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</si>
  <si>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</si>
  <si>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</si>
  <si>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</si>
  <si>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</si>
  <si>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</si>
  <si>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</si>
  <si>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</si>
  <si>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</si>
  <si>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</si>
  <si>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</si>
  <si>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</si>
  <si>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</si>
  <si>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</si>
  <si>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</si>
  <si>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</si>
  <si>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</si>
  <si>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</si>
  <si>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</si>
  <si>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</si>
  <si>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</si>
  <si>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</si>
  <si>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</si>
  <si>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</si>
  <si>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</si>
  <si>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</si>
  <si>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</si>
  <si>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</si>
  <si>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</si>
  <si>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</si>
  <si>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</si>
  <si>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</si>
  <si>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</si>
  <si>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</si>
  <si>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</si>
  <si>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</si>
  <si>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</si>
  <si>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</si>
  <si>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</si>
  <si>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</si>
  <si>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</si>
  <si>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</si>
  <si>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</si>
  <si>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</si>
  <si>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</si>
  <si>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</si>
  <si>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</si>
  <si>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</si>
  <si>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</si>
  <si>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</si>
  <si>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</si>
  <si>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</si>
  <si>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</si>
  <si>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</si>
  <si>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</si>
  <si>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</si>
  <si>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</si>
  <si>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</si>
  <si>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</si>
  <si>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</si>
  <si>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</si>
  <si>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</si>
  <si>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</si>
  <si>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</si>
  <si>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</si>
  <si>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</si>
  <si>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</si>
  <si>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</si>
  <si>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</si>
  <si>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</si>
  <si>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</si>
  <si>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</si>
  <si>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</si>
  <si>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</si>
  <si>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</si>
  <si>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</si>
  <si>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</si>
  <si>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</si>
  <si>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</si>
  <si>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</si>
  <si>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</si>
  <si>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</si>
  <si>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</si>
  <si>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</si>
  <si>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</si>
  <si>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</si>
  <si>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</si>
  <si>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</si>
  <si>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</si>
  <si>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</si>
  <si>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</si>
  <si>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</si>
  <si>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</si>
  <si>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</si>
  <si>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</si>
  <si>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</si>
  <si>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</si>
  <si>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</si>
  <si>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</si>
  <si>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</si>
  <si>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</si>
  <si>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</si>
  <si>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</si>
  <si>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</si>
  <si>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</si>
  <si>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</si>
  <si>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</si>
  <si>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</si>
  <si>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</si>
  <si>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</si>
  <si>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</si>
  <si>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</si>
  <si>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</si>
  <si>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</si>
  <si>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</si>
  <si>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</si>
  <si>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</si>
  <si>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</si>
  <si>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</si>
  <si>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</si>
  <si>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</si>
  <si>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</si>
  <si>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</si>
  <si>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</si>
  <si>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</si>
  <si>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</si>
  <si>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</si>
  <si>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</si>
  <si>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</si>
  <si>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</si>
  <si>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</si>
  <si>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</si>
  <si>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</si>
  <si>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</si>
  <si>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</si>
  <si>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</si>
  <si>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</si>
  <si>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</si>
  <si>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</si>
  <si>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</si>
  <si>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</si>
  <si>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</si>
  <si>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</si>
  <si>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</si>
  <si>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</si>
  <si>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</si>
  <si>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</si>
  <si>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</si>
  <si>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</si>
  <si>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</si>
  <si>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</si>
  <si>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</si>
  <si>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</si>
  <si>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</si>
  <si>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</si>
  <si>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</si>
  <si>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</si>
  <si>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</si>
  <si>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</si>
  <si>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</si>
  <si>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</si>
  <si>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</si>
  <si>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</si>
  <si>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</si>
  <si>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</si>
  <si>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</si>
  <si>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</si>
  <si>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</si>
  <si>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</si>
  <si>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</si>
  <si>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</si>
  <si>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</si>
  <si>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</si>
  <si>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</si>
  <si>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</si>
  <si>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</si>
  <si>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</si>
  <si>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</si>
  <si>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</si>
  <si>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</si>
  <si>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</si>
  <si>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</si>
  <si>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</si>
  <si>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</si>
  <si>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</si>
  <si>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</si>
  <si>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</si>
  <si>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</si>
  <si>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</si>
  <si>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</si>
  <si>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</si>
  <si>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</si>
  <si>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</si>
  <si>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</si>
  <si>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</si>
  <si>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</si>
  <si>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</si>
  <si>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</si>
  <si>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</si>
  <si>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</si>
  <si>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</si>
  <si>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</si>
  <si>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</si>
  <si>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</si>
  <si>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</si>
  <si>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</si>
  <si>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</si>
  <si>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</si>
  <si>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</si>
  <si>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</si>
  <si>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</si>
  <si>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</si>
  <si>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</si>
  <si>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</si>
  <si>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</si>
  <si>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</si>
  <si>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</si>
  <si>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</si>
  <si>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</si>
  <si>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</si>
  <si>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</si>
  <si>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</si>
  <si>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</si>
  <si>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</si>
  <si>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</si>
  <si>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</si>
  <si>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</si>
  <si>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</si>
  <si>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</si>
  <si>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</si>
  <si>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</si>
  <si>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</si>
  <si>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</si>
  <si>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</si>
  <si>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</si>
  <si>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</si>
  <si>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</si>
  <si>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</si>
  <si>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</si>
  <si>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</si>
  <si>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</si>
  <si>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</si>
  <si>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</si>
  <si>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</si>
  <si>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</si>
  <si>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</si>
  <si>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</si>
  <si>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</si>
  <si>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</si>
  <si>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</si>
  <si>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</si>
  <si>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</si>
  <si>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</si>
  <si>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</si>
  <si>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</si>
  <si>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</si>
  <si>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</si>
  <si>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</si>
  <si>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</si>
  <si>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</si>
  <si>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</si>
  <si>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</si>
  <si>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</si>
  <si>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</si>
  <si>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</si>
  <si>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</si>
  <si>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</si>
  <si>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</si>
  <si>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</si>
  <si>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</si>
  <si>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</si>
  <si>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</si>
  <si>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</si>
  <si>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</si>
  <si>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</si>
  <si>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</si>
  <si>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</si>
  <si>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</si>
  <si>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</si>
  <si>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</si>
  <si>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</si>
  <si>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</si>
  <si>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</si>
  <si>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</si>
  <si>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</si>
  <si>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</si>
  <si>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</si>
  <si>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</si>
  <si>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</si>
  <si>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</si>
  <si>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</si>
  <si>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</si>
  <si>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</si>
  <si>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</si>
  <si>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</si>
  <si>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</si>
  <si>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</si>
  <si>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</si>
  <si>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</si>
  <si>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</si>
  <si>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</si>
  <si>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</si>
  <si>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</si>
  <si>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</si>
  <si>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</si>
  <si>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</si>
  <si>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</si>
  <si>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</si>
  <si>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</si>
  <si>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</si>
  <si>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</si>
  <si>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</si>
  <si>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</si>
  <si>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</si>
  <si>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</si>
  <si>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</si>
  <si>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</si>
  <si>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</si>
  <si>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</si>
  <si>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</si>
  <si>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</si>
  <si>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</si>
  <si>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</si>
  <si>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</si>
  <si>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</si>
  <si>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</si>
  <si>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</si>
  <si>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</si>
  <si>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</si>
  <si>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</si>
  <si>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</si>
  <si>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</si>
  <si>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</si>
  <si>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</si>
  <si>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</si>
  <si>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</si>
  <si>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</si>
  <si>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</si>
  <si>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</si>
  <si>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</si>
  <si>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</si>
  <si>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</si>
  <si>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</si>
  <si>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</si>
  <si>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</si>
  <si>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</si>
  <si>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</si>
  <si>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</si>
  <si>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</si>
  <si>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</si>
  <si>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</si>
  <si>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</si>
  <si>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</si>
  <si>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</si>
  <si>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</si>
  <si>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</si>
  <si>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</si>
  <si>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</si>
  <si>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</si>
  <si>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</si>
  <si>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</si>
  <si>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</si>
  <si>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</si>
  <si>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</si>
  <si>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</si>
  <si>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</si>
  <si>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</si>
  <si>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</si>
  <si>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</si>
  <si>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</si>
  <si>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</si>
  <si>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</si>
  <si>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</si>
  <si>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</si>
  <si>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</si>
  <si>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</si>
  <si>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</si>
  <si>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</si>
  <si>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</si>
  <si>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</si>
  <si>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</si>
  <si>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</si>
  <si>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</si>
  <si>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</si>
  <si>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</si>
  <si>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</si>
  <si>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</si>
  <si>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</si>
  <si>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</si>
  <si>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</si>
  <si>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</si>
  <si>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</si>
  <si>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</si>
  <si>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</si>
  <si>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</si>
  <si>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</si>
  <si>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</si>
  <si>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</si>
  <si>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</si>
  <si>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</si>
  <si>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</si>
  <si>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</si>
  <si>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</si>
  <si>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</si>
  <si>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</si>
  <si>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</si>
  <si>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</si>
  <si>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</si>
  <si>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</si>
  <si>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</si>
  <si>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</si>
  <si>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</si>
  <si>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</si>
  <si>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</si>
  <si>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</si>
  <si>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</si>
  <si>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</si>
  <si>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</si>
  <si>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</si>
  <si>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</si>
  <si>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</si>
  <si>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</si>
  <si>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</si>
  <si>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</si>
  <si>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</si>
  <si>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</si>
  <si>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</si>
  <si>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</si>
  <si>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</si>
  <si>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</si>
  <si>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</si>
  <si>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</si>
  <si>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</si>
  <si>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</si>
  <si>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</si>
  <si>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</si>
  <si>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</si>
  <si>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</si>
  <si>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</si>
  <si>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</si>
  <si>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</si>
  <si>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</si>
  <si>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</si>
  <si>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</si>
  <si>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</si>
  <si>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</si>
  <si>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</si>
  <si>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</si>
  <si>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</si>
  <si>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</si>
  <si>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</si>
  <si>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</si>
  <si>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</si>
  <si>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</si>
  <si>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</si>
  <si>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</si>
  <si>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</si>
  <si>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</si>
  <si>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</si>
  <si>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</si>
  <si>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</si>
  <si>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</si>
  <si>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</si>
  <si>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</si>
  <si>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</si>
  <si>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</si>
  <si>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</si>
  <si>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</si>
  <si>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</si>
  <si>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</si>
  <si>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</si>
  <si>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</si>
  <si>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</si>
  <si>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</si>
  <si>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</si>
  <si>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</si>
  <si>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</si>
  <si>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</si>
  <si>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</si>
  <si>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</si>
  <si>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</si>
  <si>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</si>
  <si>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</si>
  <si>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</si>
  <si>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</si>
  <si>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</si>
  <si>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</si>
  <si>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</si>
  <si>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</si>
  <si>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</si>
  <si>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</si>
  <si>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</si>
  <si>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</si>
  <si>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</si>
  <si>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</si>
  <si>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</si>
  <si>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</si>
  <si>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</si>
  <si>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</si>
  <si>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</si>
  <si>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</si>
  <si>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</si>
  <si>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</si>
  <si>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</si>
  <si>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</si>
  <si>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</si>
  <si>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</si>
  <si>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</si>
  <si>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</si>
  <si>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</si>
  <si>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</si>
  <si>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</si>
  <si>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</si>
  <si>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</si>
  <si>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</si>
  <si>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</si>
  <si>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</si>
  <si>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</si>
  <si>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</si>
  <si>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</si>
  <si>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</si>
  <si>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</si>
  <si>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</si>
  <si>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</si>
  <si>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</si>
  <si>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</si>
  <si>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</si>
  <si>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</si>
  <si>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</si>
  <si>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</si>
  <si>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</si>
  <si>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</si>
  <si>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</si>
  <si>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</si>
  <si>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</si>
  <si>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</si>
  <si>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</si>
  <si>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</si>
  <si>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</si>
  <si>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</si>
  <si>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</si>
  <si>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</si>
  <si>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</si>
  <si>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</si>
  <si>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</si>
  <si>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</si>
  <si>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</si>
  <si>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</si>
  <si>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</si>
  <si>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</si>
  <si>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</si>
  <si>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</si>
  <si>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</si>
  <si>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</si>
  <si>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</si>
  <si>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</si>
  <si>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</si>
  <si>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</si>
  <si>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</si>
  <si>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</si>
  <si>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</si>
  <si>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</si>
  <si>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</si>
  <si>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</si>
  <si>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</si>
  <si>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</si>
  <si>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</si>
  <si>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</si>
  <si>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</si>
  <si>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</si>
  <si>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</si>
  <si>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</si>
  <si>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</si>
  <si>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</si>
  <si>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</si>
  <si>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</si>
  <si>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</si>
  <si>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</si>
  <si>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</si>
  <si>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</si>
  <si>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</si>
  <si>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</si>
  <si>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</si>
  <si>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</si>
  <si>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</si>
  <si>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</si>
  <si>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</si>
  <si>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</si>
  <si>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</si>
  <si>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</si>
  <si>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</si>
  <si>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</si>
  <si>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</si>
  <si>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</si>
  <si>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</si>
  <si>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</si>
  <si>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</si>
  <si>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</si>
  <si>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</si>
  <si>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</si>
  <si>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</si>
  <si>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</si>
  <si>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</si>
  <si>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</si>
  <si>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</si>
  <si>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</si>
  <si>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</si>
  <si>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</si>
  <si>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</si>
  <si>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</si>
  <si>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</si>
  <si>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</si>
  <si>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</si>
  <si>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</si>
  <si>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</si>
  <si>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</si>
  <si>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</si>
  <si>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</si>
  <si>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</si>
  <si>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</si>
  <si>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</si>
  <si>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</si>
  <si>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</si>
  <si>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</si>
  <si>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</si>
  <si>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</si>
  <si>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</si>
  <si>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</si>
  <si>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</si>
  <si>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</si>
  <si>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</si>
  <si>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</si>
  <si>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</si>
  <si>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</si>
  <si>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</si>
  <si>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</si>
  <si>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</si>
  <si>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</si>
  <si>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</si>
  <si>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</si>
  <si>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</si>
  <si>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</si>
  <si>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</si>
  <si>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</si>
  <si>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</si>
  <si>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</si>
  <si>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</si>
  <si>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</si>
  <si>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</si>
  <si>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</si>
  <si>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</si>
  <si>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</si>
  <si>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</si>
  <si>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</si>
  <si>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</si>
  <si>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</si>
  <si>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</si>
  <si>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</si>
  <si>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</si>
  <si>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</si>
  <si>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</si>
  <si>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</si>
  <si>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</si>
  <si>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</si>
  <si>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</si>
  <si>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</si>
  <si>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</si>
  <si>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</si>
  <si>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</si>
  <si>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</si>
  <si>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</si>
  <si>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</si>
  <si>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</si>
  <si>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</si>
  <si>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</si>
  <si>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</si>
  <si>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</si>
  <si>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</si>
  <si>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</si>
  <si>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</si>
  <si>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</si>
  <si>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</si>
  <si>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</si>
  <si>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</si>
  <si>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</si>
  <si>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</si>
  <si>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</si>
  <si>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</si>
  <si>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</si>
  <si>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</si>
  <si>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</si>
  <si>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</si>
  <si>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</si>
  <si>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</si>
  <si>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</si>
  <si>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</si>
  <si>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</si>
  <si>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</si>
  <si>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</si>
  <si>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</si>
  <si>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</si>
  <si>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</si>
  <si>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</si>
  <si>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</si>
  <si>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</si>
  <si>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</si>
  <si>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</si>
  <si>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</si>
  <si>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</si>
  <si>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</si>
  <si>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</si>
  <si>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</si>
  <si>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</si>
  <si>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</si>
  <si>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</si>
  <si>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</si>
  <si>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</si>
  <si>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</si>
  <si>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</si>
  <si>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</si>
  <si>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</si>
  <si>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</si>
  <si>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</si>
  <si>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</si>
  <si>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</si>
  <si>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</si>
  <si>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</si>
  <si>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</si>
  <si>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</si>
  <si>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</si>
  <si>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</si>
  <si>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</si>
  <si>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</si>
  <si>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</si>
  <si>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</si>
  <si>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</si>
  <si>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</si>
  <si>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</si>
  <si>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</si>
  <si>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</si>
  <si>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</si>
  <si>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</si>
  <si>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</si>
  <si>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</si>
  <si>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</si>
  <si>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</si>
  <si>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</si>
  <si>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</si>
  <si>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</si>
  <si>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</si>
  <si>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</si>
  <si>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</si>
  <si>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</si>
  <si>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</si>
  <si>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</si>
  <si>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</si>
  <si>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</si>
  <si>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</si>
  <si>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</si>
  <si>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</si>
  <si>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</si>
  <si>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</si>
  <si>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</si>
  <si>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</si>
  <si>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</si>
  <si>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</si>
  <si>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</si>
  <si>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</si>
  <si>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</si>
  <si>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</si>
  <si>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</si>
  <si>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</si>
  <si>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</si>
  <si>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</si>
  <si>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</si>
  <si>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</si>
  <si>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</si>
  <si>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</si>
  <si>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</si>
  <si>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</si>
  <si>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</si>
  <si>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</si>
  <si>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</si>
  <si>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</si>
  <si>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</si>
  <si>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</si>
  <si>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</si>
  <si>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</si>
  <si>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</si>
  <si>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</si>
  <si>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</si>
  <si>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</si>
  <si>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</si>
  <si>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</si>
  <si>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</si>
  <si>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</si>
  <si>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</si>
  <si>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</si>
  <si>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</si>
  <si>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</si>
  <si>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</si>
  <si>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</si>
  <si>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</si>
  <si>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</si>
  <si>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</si>
  <si>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</si>
  <si>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</si>
  <si>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</si>
  <si>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</si>
  <si>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</si>
  <si>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</si>
  <si>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</si>
  <si>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</si>
  <si>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</si>
  <si>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</si>
  <si>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</si>
  <si>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</si>
  <si>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</si>
  <si>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</si>
  <si>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</si>
  <si>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</si>
  <si>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</si>
  <si>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</si>
  <si>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</si>
  <si>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</si>
  <si>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</si>
  <si>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</si>
  <si>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</si>
  <si>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</si>
  <si>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</si>
  <si>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</si>
  <si>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</si>
  <si>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</si>
  <si>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</si>
  <si>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</si>
  <si>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</si>
  <si>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</si>
  <si>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</si>
  <si>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</si>
  <si>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</si>
  <si>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</si>
  <si>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</si>
  <si>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</si>
  <si>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</si>
  <si>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</si>
  <si>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</si>
  <si>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</si>
  <si>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</si>
  <si>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</si>
  <si>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</si>
  <si>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</si>
  <si>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</si>
  <si>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</si>
  <si>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</si>
  <si>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</si>
  <si>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</si>
  <si>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</si>
  <si>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</si>
  <si>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</si>
  <si>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</si>
  <si>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</si>
  <si>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</si>
  <si>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</si>
  <si>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</si>
  <si>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</si>
  <si>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</si>
  <si>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</si>
  <si>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</si>
  <si>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</si>
  <si>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</si>
  <si>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</si>
  <si>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</si>
  <si>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</si>
  <si>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</si>
  <si>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</si>
  <si>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</si>
  <si>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</si>
  <si>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</si>
  <si>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</si>
  <si>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</si>
  <si>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</si>
  <si>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</si>
  <si>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</si>
  <si>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</si>
  <si>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</si>
  <si>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</si>
  <si>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</si>
  <si>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</si>
  <si>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</si>
  <si>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</si>
  <si>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</si>
  <si>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</si>
  <si>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</si>
  <si>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</si>
  <si>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</si>
  <si>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</si>
  <si>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</si>
  <si>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</si>
  <si>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</si>
  <si>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</si>
  <si>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</si>
  <si>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</si>
  <si>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</si>
  <si>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</si>
  <si>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</si>
  <si>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</si>
  <si>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</si>
  <si>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</si>
  <si>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</si>
  <si>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</si>
  <si>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</si>
  <si>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</si>
  <si>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</si>
  <si>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</si>
  <si>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</si>
  <si>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</si>
  <si>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</si>
  <si>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</si>
  <si>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</si>
  <si>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</si>
  <si>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</si>
  <si>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</si>
  <si>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</si>
  <si>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</si>
  <si>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</si>
  <si>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</si>
  <si>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</si>
  <si>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</si>
  <si>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</si>
  <si>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</si>
  <si>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</si>
  <si>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</si>
  <si>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</si>
  <si>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</si>
  <si>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</si>
  <si>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</si>
  <si>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</si>
  <si>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</si>
  <si>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</si>
  <si>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</si>
  <si>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</si>
  <si>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</si>
  <si>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</si>
  <si>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</si>
  <si>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</si>
  <si>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</si>
  <si>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</si>
  <si>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</si>
  <si>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</si>
  <si>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</si>
  <si>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</si>
  <si>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</si>
  <si>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</si>
  <si>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</si>
  <si>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</si>
  <si>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</si>
  <si>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</si>
  <si>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</si>
  <si>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</si>
  <si>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</si>
  <si>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</si>
  <si>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</si>
  <si>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</si>
  <si>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</si>
  <si>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</si>
  <si>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</si>
  <si>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</si>
  <si>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</si>
  <si>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</si>
  <si>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</si>
  <si>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</si>
  <si>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</si>
  <si>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</si>
  <si>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</si>
  <si>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</si>
  <si>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</si>
  <si>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</si>
  <si>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</si>
  <si>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</si>
  <si>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</si>
  <si>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</si>
  <si>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</si>
  <si>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</si>
  <si>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</si>
  <si>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</si>
  <si>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</si>
  <si>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</si>
  <si>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</si>
  <si>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</si>
  <si>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</si>
  <si>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</si>
  <si>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</si>
  <si>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</si>
  <si>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</si>
  <si>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</si>
  <si>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</si>
  <si>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</si>
  <si>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</si>
  <si>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</si>
  <si>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</si>
  <si>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</si>
  <si>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</si>
  <si>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</si>
  <si>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</si>
  <si>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</si>
  <si>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</si>
  <si>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</si>
  <si>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</si>
  <si>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</si>
  <si>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</si>
  <si>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</si>
  <si>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</si>
  <si>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</si>
  <si>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</si>
  <si>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</si>
  <si>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</si>
  <si>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</si>
  <si>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</si>
  <si>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</si>
  <si>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</si>
  <si>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</si>
  <si>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</si>
  <si>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</si>
  <si>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</si>
  <si>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</si>
  <si>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</si>
  <si>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</si>
  <si>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</si>
  <si>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</si>
  <si>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</si>
  <si>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</si>
  <si>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</si>
  <si>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</si>
  <si>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</si>
  <si>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</si>
  <si>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</si>
  <si>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</si>
  <si>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</si>
  <si>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</si>
  <si>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</si>
  <si>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</si>
  <si>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</si>
  <si>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</si>
  <si>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</si>
  <si>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</si>
  <si>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</si>
  <si>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</si>
  <si>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</si>
  <si>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</si>
  <si>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</si>
  <si>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</si>
  <si>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</si>
  <si>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</si>
  <si>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</si>
  <si>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</si>
  <si>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</si>
  <si>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</si>
  <si>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</si>
  <si>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</si>
  <si>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</si>
  <si>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</si>
  <si>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</si>
  <si>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</si>
  <si>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</si>
  <si>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</si>
  <si>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</si>
  <si>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</si>
  <si>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</si>
  <si>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</si>
  <si>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</si>
  <si>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</si>
  <si>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</si>
  <si>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</si>
  <si>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</si>
  <si>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</si>
  <si>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</si>
  <si>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</si>
  <si>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</si>
  <si>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</si>
  <si>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</si>
  <si>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</si>
  <si>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</si>
  <si>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</si>
  <si>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</si>
  <si>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</si>
  <si>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</si>
  <si>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</si>
  <si>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</si>
  <si>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</si>
  <si>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</si>
  <si>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</si>
  <si>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</si>
  <si>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</si>
  <si>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</si>
  <si>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</si>
  <si>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</si>
  <si>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</si>
  <si>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</si>
  <si>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</si>
  <si>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</si>
  <si>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</si>
  <si>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</si>
  <si>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</si>
  <si>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</si>
  <si>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</si>
  <si>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</si>
  <si>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</si>
  <si>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</si>
  <si>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</si>
  <si>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</si>
  <si>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</si>
  <si>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</si>
  <si>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</si>
  <si>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</si>
  <si>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</si>
  <si>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</si>
  <si>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</si>
  <si>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</si>
  <si>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</si>
  <si>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</si>
  <si>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</si>
  <si>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</si>
  <si>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</si>
  <si>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</si>
  <si>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</si>
  <si>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</si>
  <si>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</si>
  <si>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</si>
  <si>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</si>
  <si>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</si>
  <si>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</si>
  <si>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</si>
  <si>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</si>
  <si>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</si>
  <si>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</si>
  <si>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</si>
  <si>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</si>
  <si>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</si>
  <si>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</si>
  <si>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</si>
  <si>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</si>
  <si>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</si>
  <si>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</si>
  <si>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</si>
  <si>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</si>
  <si>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</si>
  <si>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</si>
  <si>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</si>
  <si>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</si>
  <si>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</si>
  <si>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</si>
  <si>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</si>
  <si>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</si>
  <si>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</si>
  <si>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</si>
  <si>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</si>
  <si>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</si>
  <si>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</si>
  <si>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</si>
  <si>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</si>
  <si>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</si>
  <si>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</si>
  <si>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</si>
  <si>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</si>
  <si>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</si>
  <si>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</si>
  <si>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</si>
  <si>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</si>
  <si>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</si>
  <si>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</si>
  <si>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</si>
  <si>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</si>
  <si>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</si>
  <si>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</si>
  <si>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</si>
  <si>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</si>
  <si>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</si>
  <si>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</si>
  <si>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</si>
  <si>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</si>
  <si>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</si>
  <si>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</si>
  <si>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</si>
  <si>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</si>
  <si>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</si>
  <si>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</si>
  <si>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</si>
  <si>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</si>
  <si>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</si>
  <si>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</si>
  <si>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</si>
  <si>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</si>
  <si>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</si>
  <si>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</si>
  <si>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</si>
  <si>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</si>
  <si>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</si>
  <si>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</si>
  <si>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</si>
  <si>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</si>
  <si>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</si>
  <si>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</si>
  <si>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</si>
  <si>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</si>
  <si>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</si>
  <si>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</si>
  <si>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</si>
  <si>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</si>
  <si>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</si>
  <si>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</si>
  <si>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</si>
  <si>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</si>
  <si>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</si>
  <si>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</si>
  <si>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</si>
  <si>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</si>
  <si>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</si>
  <si>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</si>
  <si>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</si>
  <si>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</si>
  <si>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</si>
  <si>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</si>
  <si>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</si>
  <si>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</si>
  <si>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</si>
  <si>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</si>
  <si>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</si>
  <si>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</si>
  <si>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</si>
  <si>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</si>
  <si>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</si>
  <si>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</si>
  <si>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</si>
  <si>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</si>
  <si>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</si>
  <si>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</si>
  <si>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</si>
  <si>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</si>
  <si>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</si>
  <si>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</si>
  <si>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</si>
  <si>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</si>
  <si>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</si>
  <si>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</si>
  <si>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</si>
  <si>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</si>
  <si>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</si>
  <si>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</si>
  <si>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</si>
  <si>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</si>
  <si>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</si>
  <si>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</si>
  <si>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</si>
  <si>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</si>
  <si>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</si>
  <si>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</si>
  <si>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</si>
  <si>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</si>
  <si>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</si>
  <si>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</si>
  <si>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</si>
  <si>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</si>
  <si>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</si>
  <si>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</si>
  <si>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</si>
  <si>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</si>
  <si>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</si>
  <si>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</si>
  <si>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</si>
  <si>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</si>
  <si>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</si>
  <si>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</si>
  <si>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</si>
  <si>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</si>
  <si>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</si>
  <si>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</si>
  <si>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</si>
  <si>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</si>
  <si>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</si>
  <si>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</si>
  <si>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</si>
  <si>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</si>
  <si>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</si>
  <si>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</si>
  <si>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</si>
  <si>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</si>
  <si>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</si>
  <si>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</si>
  <si>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</si>
  <si>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</si>
  <si>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</si>
  <si>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</si>
  <si>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</si>
  <si>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</si>
  <si>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</si>
  <si>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</si>
  <si>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</si>
  <si>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</si>
  <si>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</si>
  <si>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</si>
  <si>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</si>
  <si>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</si>
  <si>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</si>
  <si>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</si>
  <si>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</si>
  <si>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</si>
  <si>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</si>
  <si>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</si>
  <si>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</si>
  <si>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</si>
  <si>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</si>
  <si>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</si>
  <si>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</si>
  <si>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</si>
  <si>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</si>
  <si>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</si>
  <si>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</si>
  <si>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</si>
  <si>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</si>
  <si>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</si>
  <si>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</si>
  <si>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</si>
  <si>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</si>
  <si>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</si>
  <si>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</si>
  <si>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</si>
  <si>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</si>
  <si>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</si>
  <si>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</si>
  <si>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</si>
  <si>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</si>
  <si>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</si>
  <si>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</si>
  <si>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</si>
  <si>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</si>
  <si>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</si>
  <si>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</si>
  <si>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</si>
  <si>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</si>
  <si>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</si>
  <si>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</si>
  <si>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</si>
  <si>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</si>
  <si>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</si>
  <si>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</si>
  <si>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</si>
  <si>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</si>
  <si>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</si>
  <si>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</si>
  <si>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</si>
  <si>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</si>
  <si>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</si>
  <si>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</si>
  <si>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</si>
  <si>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</si>
  <si>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</si>
  <si>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</si>
  <si>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</si>
  <si>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</si>
  <si>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</si>
  <si>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</si>
  <si>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</si>
  <si>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</si>
  <si>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</si>
  <si>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</si>
  <si>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</si>
  <si>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</si>
  <si>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</si>
  <si>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</si>
  <si>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</si>
  <si>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</si>
  <si>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</si>
  <si>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</si>
  <si>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</si>
  <si>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</si>
  <si>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</si>
  <si>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</si>
  <si>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</si>
  <si>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</si>
  <si>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</si>
  <si>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</si>
  <si>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</si>
  <si>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</si>
  <si>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</si>
  <si>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</si>
  <si>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</si>
  <si>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</si>
  <si>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</si>
  <si>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</si>
  <si>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</si>
  <si>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</si>
  <si>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</si>
  <si>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</si>
  <si>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</si>
  <si>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</si>
  <si>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</si>
  <si>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</si>
  <si>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</si>
  <si>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</si>
  <si>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</si>
  <si>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</si>
  <si>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</si>
  <si>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</si>
  <si>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</si>
  <si>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</si>
  <si>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</si>
  <si>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</si>
  <si>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</si>
  <si>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</si>
  <si>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</si>
  <si>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</si>
  <si>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</si>
  <si>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</si>
  <si>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</si>
  <si>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</si>
  <si>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</si>
  <si>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</si>
  <si>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</si>
  <si>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</si>
  <si>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</si>
  <si>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</si>
  <si>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</si>
  <si>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</si>
  <si>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</si>
  <si>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</si>
  <si>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</si>
  <si>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</si>
  <si>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</si>
  <si>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</si>
  <si>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</si>
  <si>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</si>
  <si>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</si>
  <si>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</si>
  <si>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</si>
  <si>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</si>
  <si>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</si>
  <si>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</si>
  <si>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</si>
  <si>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</si>
  <si>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</si>
  <si>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</si>
  <si>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</si>
  <si>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</si>
  <si>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</si>
  <si>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</si>
  <si>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</si>
  <si>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</si>
  <si>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</si>
  <si>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</si>
  <si>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</si>
  <si>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</si>
  <si>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</si>
  <si>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</si>
  <si>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</si>
  <si>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</si>
  <si>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</si>
  <si>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</si>
  <si>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</si>
  <si>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</si>
  <si>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</si>
  <si>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</si>
  <si>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</si>
  <si>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</si>
  <si>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</si>
  <si>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</si>
  <si>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</si>
  <si>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</si>
  <si>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</si>
  <si>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</si>
  <si>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</si>
  <si>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</si>
  <si>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</si>
  <si>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</si>
  <si>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</si>
  <si>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</si>
  <si>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</si>
  <si>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</si>
  <si>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</si>
  <si>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</si>
  <si>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</si>
  <si>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</si>
  <si>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</si>
  <si>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</si>
  <si>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</si>
  <si>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</si>
  <si>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</si>
  <si>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</si>
  <si>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</si>
  <si>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</si>
  <si>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</si>
  <si>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</si>
  <si>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</si>
  <si>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</si>
  <si>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</si>
  <si>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</si>
  <si>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</si>
  <si>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</si>
  <si>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</si>
  <si>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</si>
  <si>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</si>
  <si>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</si>
  <si>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</si>
  <si>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</si>
  <si>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</si>
  <si>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</si>
  <si>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</si>
  <si>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</si>
  <si>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</si>
  <si>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</si>
  <si>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</si>
  <si>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</si>
  <si>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</si>
  <si>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</si>
  <si>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</si>
  <si>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</si>
  <si>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</si>
  <si>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</si>
  <si>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</si>
  <si>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</si>
  <si>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</si>
  <si>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</si>
  <si>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</si>
  <si>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</si>
  <si>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</si>
  <si>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</si>
  <si>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</si>
  <si>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</si>
  <si>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</si>
  <si>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</si>
  <si>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</si>
  <si>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</si>
  <si>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</si>
  <si>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</si>
  <si>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</si>
  <si>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</si>
  <si>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</si>
  <si>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</si>
  <si>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</si>
  <si>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</si>
  <si>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</si>
  <si>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</si>
  <si>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</si>
  <si>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</si>
  <si>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</si>
  <si>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</si>
  <si>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</si>
  <si>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</si>
  <si>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</si>
  <si>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</si>
  <si>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</si>
  <si>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</si>
  <si>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</si>
  <si>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</si>
  <si>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</si>
  <si>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</si>
  <si>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</si>
  <si>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</si>
  <si>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</si>
  <si>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</si>
  <si>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</si>
  <si>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</si>
  <si>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</si>
  <si>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</si>
  <si>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</si>
  <si>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</si>
  <si>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</si>
  <si>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</si>
  <si>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</si>
  <si>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</si>
  <si>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</si>
  <si>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</si>
  <si>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</si>
  <si>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</si>
  <si>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</si>
  <si>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</si>
  <si>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</si>
  <si>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</si>
  <si>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</si>
  <si>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</si>
  <si>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</si>
  <si>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</si>
  <si>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</si>
  <si>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</si>
  <si>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</si>
  <si>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</si>
  <si>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</si>
  <si>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</si>
  <si>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</si>
  <si>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</si>
  <si>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</si>
  <si>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</si>
  <si>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</si>
  <si>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</si>
  <si>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</si>
  <si>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</si>
  <si>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</si>
  <si>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</si>
  <si>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</si>
  <si>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</si>
  <si>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</si>
  <si>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</si>
  <si>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</si>
  <si>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</si>
  <si>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</si>
  <si>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</si>
  <si>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</si>
  <si>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</si>
  <si>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</si>
  <si>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</si>
  <si>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</si>
  <si>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</si>
  <si>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</si>
  <si>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</si>
  <si>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</si>
  <si>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</si>
  <si>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</si>
  <si>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</si>
  <si>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</si>
  <si>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</si>
  <si>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</si>
  <si>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</si>
  <si>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</si>
  <si>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</si>
  <si>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</si>
  <si>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</si>
  <si>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</si>
  <si>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</si>
  <si>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</si>
  <si>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</si>
  <si>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</si>
  <si>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</si>
  <si>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</si>
  <si>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</si>
  <si>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</si>
  <si>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</si>
  <si>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</si>
  <si>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</si>
  <si>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</si>
  <si>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</si>
  <si>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</si>
  <si>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</si>
  <si>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</si>
  <si>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</si>
  <si>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</si>
  <si>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</si>
  <si>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</si>
  <si>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</si>
  <si>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</si>
  <si>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</si>
  <si>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</si>
  <si>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</si>
  <si>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</si>
  <si>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</si>
  <si>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</si>
  <si>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</si>
  <si>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</si>
  <si>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</si>
  <si>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</si>
  <si>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</si>
  <si>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</si>
  <si>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</si>
  <si>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</si>
  <si>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</si>
  <si>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</si>
  <si>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</si>
  <si>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</si>
  <si>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</si>
  <si>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</si>
  <si>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</si>
  <si>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</si>
  <si>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</si>
  <si>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</si>
  <si>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</si>
  <si>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</si>
  <si>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</si>
  <si>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</si>
  <si>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</si>
  <si>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</si>
  <si>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</si>
  <si>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</si>
  <si>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</si>
  <si>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</si>
  <si>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</si>
  <si>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</si>
  <si>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</si>
  <si>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</si>
  <si>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</si>
  <si>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</si>
  <si>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</si>
  <si>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</si>
  <si>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</si>
  <si>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</si>
  <si>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</si>
  <si>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</si>
  <si>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</si>
  <si>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</si>
  <si>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</si>
  <si>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</si>
  <si>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</si>
  <si>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</si>
  <si>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</si>
  <si>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</si>
  <si>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</si>
  <si>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</si>
  <si>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</si>
  <si>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</si>
  <si>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</si>
  <si>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</si>
  <si>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</si>
  <si>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</si>
  <si>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</si>
  <si>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</si>
  <si>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</si>
  <si>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</si>
  <si>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</si>
  <si>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</si>
  <si>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</si>
  <si>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</si>
  <si>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</si>
  <si>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</si>
  <si>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</si>
  <si>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</si>
  <si>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</si>
  <si>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</si>
  <si>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</si>
  <si>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</si>
  <si>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</si>
  <si>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</si>
  <si>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</si>
  <si>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</si>
  <si>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</si>
  <si>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</si>
  <si>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</si>
  <si>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</si>
  <si>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</si>
  <si>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</si>
  <si>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</si>
  <si>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</si>
  <si>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</si>
  <si>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</si>
  <si>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</si>
  <si>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</si>
  <si>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</si>
  <si>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</si>
  <si>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</si>
  <si>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</si>
  <si>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</si>
  <si>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</si>
  <si>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</si>
  <si>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</si>
  <si>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</si>
  <si>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</si>
  <si>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</si>
  <si>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</si>
  <si>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</si>
  <si>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</si>
  <si>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</si>
  <si>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</si>
  <si>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</si>
  <si>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</si>
  <si>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</si>
  <si>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</si>
  <si>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</si>
  <si>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</si>
  <si>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</si>
  <si>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</si>
  <si>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</si>
  <si>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</si>
  <si>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</si>
  <si>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</si>
  <si>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</si>
  <si>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</si>
  <si>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</si>
  <si>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</si>
  <si>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</si>
  <si>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</si>
  <si>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</si>
  <si>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</si>
  <si>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</si>
  <si>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</si>
  <si>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</si>
  <si>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</si>
  <si>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</si>
  <si>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</si>
  <si>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</si>
  <si>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</si>
  <si>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</si>
  <si>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</si>
  <si>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</si>
  <si>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</si>
  <si>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</si>
  <si>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</si>
  <si>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</si>
  <si>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</si>
  <si>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</si>
  <si>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</si>
  <si>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</si>
  <si>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</si>
  <si>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</si>
  <si>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</si>
  <si>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</si>
  <si>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</si>
  <si>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</si>
  <si>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</si>
  <si>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</si>
  <si>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</si>
  <si>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</si>
  <si>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</si>
  <si>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</si>
  <si>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</si>
  <si>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</si>
  <si>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</si>
  <si>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</si>
  <si>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</si>
  <si>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</si>
  <si>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</si>
  <si>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</si>
  <si>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</si>
  <si>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</si>
  <si>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</si>
  <si>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</si>
  <si>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</si>
  <si>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</si>
  <si>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</si>
  <si>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</si>
  <si>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</si>
  <si>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</si>
  <si>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</si>
  <si>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</si>
  <si>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</si>
  <si>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</si>
  <si>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</si>
  <si>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</si>
  <si>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</si>
  <si>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</si>
  <si>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</si>
  <si>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</si>
  <si>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</si>
  <si>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</si>
  <si>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</si>
  <si>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</si>
  <si>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</si>
  <si>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</si>
  <si>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</si>
  <si>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</si>
  <si>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</si>
  <si>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</si>
  <si>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</si>
  <si>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</si>
  <si>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</si>
  <si>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</si>
  <si>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</si>
  <si>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</si>
  <si>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</si>
  <si>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</si>
  <si>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</si>
  <si>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</si>
  <si>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</si>
  <si>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</si>
  <si>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</si>
  <si>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</si>
  <si>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</si>
  <si>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</si>
  <si>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</si>
  <si>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</si>
  <si>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</si>
  <si>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</si>
  <si>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</si>
  <si>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</si>
  <si>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</si>
  <si>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</si>
  <si>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</si>
  <si>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</si>
  <si>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</si>
  <si>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</si>
  <si>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</si>
  <si>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</si>
  <si>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</si>
  <si>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</si>
  <si>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</si>
  <si>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</si>
  <si>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</si>
  <si>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</si>
  <si>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</si>
  <si>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</si>
  <si>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</si>
  <si>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</si>
  <si>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</si>
  <si>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</si>
  <si>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</si>
  <si>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</si>
  <si>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</si>
  <si>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</si>
  <si>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</si>
  <si>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</si>
  <si>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</si>
  <si>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</si>
  <si>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</si>
  <si>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</si>
  <si>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</si>
  <si>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</si>
  <si>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</si>
  <si>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</si>
  <si>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</si>
  <si>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</si>
  <si>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</si>
  <si>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</si>
  <si>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</si>
  <si>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</si>
  <si>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</si>
  <si>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</si>
  <si>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</si>
  <si>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</si>
  <si>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</si>
  <si>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</si>
  <si>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</si>
  <si>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</si>
  <si>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</si>
  <si>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</si>
  <si>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</si>
  <si>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</si>
  <si>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</si>
  <si>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</si>
  <si>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</si>
  <si>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</si>
  <si>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</si>
  <si>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</si>
  <si>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</si>
  <si>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</si>
  <si>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</si>
  <si>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</si>
  <si>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</si>
  <si>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</si>
  <si>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</si>
  <si>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</si>
  <si>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</si>
  <si>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</si>
  <si>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</si>
  <si>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</si>
  <si>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</si>
  <si>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</si>
  <si>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</si>
  <si>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</si>
  <si>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</si>
  <si>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</si>
  <si>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</si>
  <si>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</si>
  <si>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</si>
  <si>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</si>
  <si>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</si>
  <si>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</si>
  <si>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</si>
  <si>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</si>
  <si>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</si>
  <si>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</si>
  <si>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</si>
  <si>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</si>
  <si>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</si>
  <si>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</si>
  <si>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</si>
  <si>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</si>
  <si>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</si>
  <si>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</si>
  <si>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</si>
  <si>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</si>
  <si>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</si>
  <si>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</si>
  <si>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</si>
  <si>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</si>
  <si>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</si>
  <si>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</si>
  <si>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</si>
  <si>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</si>
  <si>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</si>
  <si>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</si>
  <si>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</si>
  <si>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</si>
  <si>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</si>
  <si>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</si>
  <si>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</si>
  <si>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</si>
  <si>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</si>
  <si>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</si>
  <si>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</si>
  <si>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</si>
  <si>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</si>
  <si>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</si>
  <si>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</si>
  <si>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</si>
  <si>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</si>
  <si>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</si>
  <si>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</si>
  <si>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</si>
  <si>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</si>
  <si>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</si>
  <si>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</si>
  <si>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</si>
  <si>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</si>
  <si>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</si>
  <si>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</si>
  <si>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</si>
  <si>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</si>
  <si>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</si>
  <si>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</si>
  <si>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</si>
  <si>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</si>
  <si>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</si>
  <si>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</si>
  <si>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</si>
  <si>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</si>
  <si>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</si>
  <si>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</si>
  <si>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</si>
  <si>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</si>
  <si>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</si>
  <si>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</si>
  <si>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</si>
  <si>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</si>
  <si>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</si>
  <si>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</si>
  <si>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</si>
  <si>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</si>
  <si>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</si>
  <si>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</si>
  <si>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</si>
  <si>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</si>
  <si>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</si>
  <si>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</si>
  <si>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</si>
  <si>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</si>
  <si>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</si>
  <si>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</si>
  <si>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</si>
  <si>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</si>
  <si>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</si>
  <si>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</si>
  <si>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</si>
  <si>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</si>
  <si>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</si>
  <si>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</si>
  <si>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</si>
  <si>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</si>
  <si>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</si>
  <si>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</si>
  <si>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</si>
  <si>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</si>
  <si>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</si>
  <si>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</si>
  <si>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</si>
  <si>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</si>
  <si>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</si>
  <si>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</si>
  <si>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</si>
  <si>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</si>
  <si>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</si>
  <si>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</si>
  <si>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</si>
  <si>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</si>
  <si>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</si>
  <si>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</si>
  <si>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</si>
  <si>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</si>
  <si>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</si>
  <si>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</si>
  <si>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</si>
  <si>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</si>
  <si>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</si>
  <si>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</si>
  <si>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</si>
  <si>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</si>
  <si>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</si>
  <si>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</si>
  <si>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</si>
  <si>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</si>
  <si>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</si>
  <si>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</si>
  <si>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</si>
  <si>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</si>
  <si>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</si>
  <si>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</si>
  <si>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</si>
  <si>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</si>
  <si>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</si>
  <si>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</si>
  <si>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</si>
  <si>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</si>
  <si>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</si>
  <si>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</si>
  <si>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</si>
  <si>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</si>
  <si>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</si>
  <si>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</si>
  <si>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</si>
  <si>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</si>
  <si>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</si>
  <si>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</si>
  <si>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</si>
  <si>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</si>
  <si>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</si>
  <si>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</si>
  <si>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</si>
  <si>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</si>
  <si>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</si>
  <si>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</si>
  <si>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</si>
  <si>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</si>
  <si>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</si>
  <si>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</si>
  <si>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</si>
  <si>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</si>
  <si>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</si>
  <si>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</si>
  <si>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</si>
  <si>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</si>
  <si>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</si>
  <si>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</si>
  <si>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</si>
  <si>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</si>
  <si>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</si>
  <si>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</si>
  <si>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</si>
  <si>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</si>
  <si>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</si>
  <si>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</si>
  <si>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</si>
  <si>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</si>
  <si>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</si>
  <si>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</si>
  <si>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</si>
  <si>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</si>
  <si>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</si>
  <si>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</si>
  <si>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</si>
  <si>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</si>
  <si>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</si>
  <si>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</si>
  <si>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</si>
  <si>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</si>
  <si>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</si>
  <si>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</si>
  <si>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</si>
  <si>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</si>
  <si>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</si>
  <si>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</si>
  <si>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</si>
  <si>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</si>
  <si>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</si>
  <si>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</si>
  <si>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</si>
  <si>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</si>
  <si>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</si>
  <si>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</si>
  <si>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</si>
  <si>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</si>
  <si>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</si>
  <si>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</si>
  <si>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</si>
  <si>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</si>
  <si>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</si>
  <si>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</si>
  <si>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</si>
  <si>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</si>
  <si>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</si>
  <si>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</si>
  <si>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</si>
  <si>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</si>
  <si>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</si>
  <si>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</si>
  <si>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</si>
  <si>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</si>
  <si>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</si>
  <si>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</si>
  <si>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</si>
  <si>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</si>
  <si>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</si>
  <si>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</si>
  <si>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</si>
  <si>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</si>
  <si>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</si>
  <si>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</si>
  <si>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</si>
  <si>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</si>
  <si>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</si>
  <si>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</si>
  <si>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</si>
  <si>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</si>
  <si>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</si>
  <si>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</si>
  <si>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</si>
  <si>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</si>
  <si>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</si>
  <si>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</si>
  <si>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</si>
  <si>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</si>
  <si>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</si>
  <si>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</si>
  <si>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</si>
  <si>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</si>
  <si>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</si>
  <si>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</si>
  <si>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</si>
  <si>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</si>
  <si>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</si>
  <si>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</si>
  <si>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</si>
  <si>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</si>
  <si>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</si>
  <si>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</si>
  <si>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</si>
  <si>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</si>
  <si>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</si>
  <si>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</si>
  <si>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</si>
  <si>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</si>
  <si>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</si>
  <si>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</si>
  <si>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</si>
  <si>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</si>
  <si>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</si>
  <si>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</si>
  <si>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</si>
  <si>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</si>
  <si>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</si>
  <si>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</si>
  <si>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</si>
  <si>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</si>
  <si>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</si>
  <si>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</si>
  <si>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</si>
  <si>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</si>
  <si>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</si>
  <si>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</si>
  <si>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</si>
  <si>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</si>
  <si>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</si>
  <si>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</si>
  <si>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</si>
  <si>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</si>
  <si>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</si>
  <si>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</si>
  <si>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</si>
  <si>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</si>
  <si>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</si>
  <si>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</si>
  <si>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</si>
  <si>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</si>
  <si>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</si>
  <si>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</si>
  <si>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</si>
  <si>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</si>
  <si>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</si>
  <si>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</si>
  <si>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</si>
  <si>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</si>
  <si>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</si>
  <si>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</si>
  <si>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</si>
  <si>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</si>
  <si>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</si>
  <si>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</si>
  <si>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</si>
  <si>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</si>
  <si>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</si>
  <si>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</si>
  <si>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</si>
  <si>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</si>
  <si>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</si>
  <si>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</si>
  <si>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</si>
  <si>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</si>
  <si>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</si>
  <si>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</si>
  <si>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</si>
  <si>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</si>
  <si>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</si>
  <si>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</si>
  <si>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</si>
  <si>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</si>
  <si>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</si>
  <si>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</si>
  <si>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</si>
  <si>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</si>
  <si>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</si>
  <si>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</si>
  <si>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</si>
  <si>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</si>
  <si>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</si>
  <si>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</si>
  <si>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</si>
  <si>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</si>
  <si>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</si>
  <si>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</si>
  <si>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</si>
  <si>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</si>
  <si>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</si>
  <si>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</si>
  <si>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</si>
  <si>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</si>
  <si>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</si>
  <si>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</si>
  <si>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</si>
  <si>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</si>
  <si>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</si>
  <si>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</si>
  <si>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</si>
  <si>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</si>
  <si>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</si>
  <si>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</si>
  <si>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</si>
  <si>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</si>
  <si>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</si>
  <si>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</si>
  <si>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</si>
  <si>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</si>
  <si>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</si>
  <si>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</si>
  <si>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</si>
  <si>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</si>
  <si>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</si>
  <si>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</si>
  <si>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</si>
  <si>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</si>
  <si>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</si>
  <si>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</si>
  <si>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</si>
  <si>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</si>
  <si>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</si>
  <si>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</si>
  <si>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</si>
  <si>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</si>
  <si>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</si>
  <si>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</si>
  <si>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</si>
  <si>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</si>
  <si>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</si>
  <si>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</si>
  <si>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</si>
  <si>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</si>
  <si>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</si>
  <si>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</si>
  <si>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</si>
  <si>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</si>
  <si>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</si>
  <si>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</si>
  <si>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</si>
  <si>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</si>
  <si>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</si>
  <si>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</si>
  <si>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</si>
  <si>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</si>
  <si>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</si>
  <si>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</si>
  <si>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</si>
  <si>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</si>
  <si>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</si>
  <si>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</si>
  <si>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</si>
  <si>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</si>
  <si>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</si>
  <si>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</si>
  <si>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</si>
  <si>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</si>
  <si>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</si>
  <si>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</si>
  <si>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</si>
  <si>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</si>
  <si>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</si>
  <si>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</si>
  <si>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</si>
  <si>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</si>
  <si>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</si>
  <si>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</si>
  <si>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</si>
  <si>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</si>
  <si>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</si>
  <si>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</si>
  <si>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</si>
  <si>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</si>
  <si>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</si>
  <si>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</si>
  <si>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</si>
  <si>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</si>
  <si>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</si>
  <si>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</si>
  <si>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</si>
  <si>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</si>
  <si>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</si>
  <si>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</si>
  <si>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</si>
  <si>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</si>
  <si>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</si>
  <si>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</si>
  <si>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</si>
  <si>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</si>
  <si>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</si>
  <si>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</si>
  <si>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</si>
  <si>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</si>
  <si>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</si>
  <si>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</si>
  <si>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</si>
  <si>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</si>
  <si>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</si>
  <si>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</si>
  <si>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</si>
  <si>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</si>
  <si>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</si>
  <si>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</si>
  <si>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</si>
  <si>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</si>
  <si>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</si>
  <si>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</si>
  <si>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</si>
  <si>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</si>
  <si>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</si>
  <si>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</si>
  <si>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</si>
  <si>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</si>
  <si>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</si>
  <si>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</si>
  <si>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</si>
  <si>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</si>
  <si>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</si>
  <si>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</si>
  <si>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</si>
  <si>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</si>
  <si>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</si>
  <si>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</si>
  <si>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</si>
  <si>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</si>
  <si>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</si>
  <si>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</si>
  <si>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</si>
  <si>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</si>
  <si>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</si>
  <si>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</si>
  <si>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</si>
  <si>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</si>
  <si>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</si>
  <si>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</si>
  <si>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</si>
  <si>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</si>
  <si>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</si>
  <si>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</si>
  <si>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</si>
  <si>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</si>
  <si>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</si>
  <si>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</si>
  <si>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</si>
  <si>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</si>
  <si>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</si>
  <si>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</si>
  <si>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</si>
  <si>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</si>
  <si>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</si>
  <si>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</si>
  <si>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</si>
  <si>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</si>
  <si>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</si>
  <si>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</si>
  <si>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</si>
  <si>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</si>
  <si>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</si>
  <si>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</si>
  <si>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</si>
  <si>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</si>
  <si>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</si>
  <si>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</si>
  <si>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</si>
  <si>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</si>
  <si>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</si>
  <si>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</si>
  <si>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</si>
  <si>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</si>
  <si>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</si>
  <si>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</si>
  <si>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</si>
  <si>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</si>
  <si>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</si>
  <si>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</si>
  <si>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</si>
  <si>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</si>
  <si>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</si>
  <si>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</si>
  <si>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</si>
  <si>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</si>
  <si>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</si>
  <si>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</si>
  <si>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</si>
  <si>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</si>
  <si>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</si>
  <si>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</si>
  <si>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</si>
  <si>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</si>
  <si>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</si>
  <si>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</si>
  <si>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</si>
  <si>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</si>
  <si>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</si>
  <si>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</si>
  <si>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</si>
  <si>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</si>
  <si>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</si>
  <si>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</si>
  <si>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</si>
  <si>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</si>
  <si>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</si>
  <si>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</si>
  <si>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</si>
  <si>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</si>
  <si>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</si>
  <si>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</si>
  <si>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</si>
  <si>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</si>
  <si>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</si>
  <si>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</si>
  <si>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</si>
  <si>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</si>
  <si>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</si>
  <si>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</si>
  <si>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</si>
  <si>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</si>
  <si>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</si>
  <si>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</si>
  <si>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</si>
  <si>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</si>
  <si>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</si>
  <si>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</si>
  <si>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</si>
  <si>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</si>
  <si>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</si>
  <si>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</si>
  <si>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</si>
  <si>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</si>
  <si>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</si>
  <si>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</si>
  <si>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</si>
  <si>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</si>
  <si>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</si>
  <si>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</si>
  <si>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</si>
  <si>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</si>
  <si>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</si>
  <si>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</si>
  <si>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</si>
  <si>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</si>
  <si>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</si>
  <si>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</si>
  <si>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</si>
  <si>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</si>
  <si>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</si>
  <si>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</si>
  <si>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</si>
  <si>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</si>
  <si>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</si>
  <si>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</si>
  <si>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</si>
  <si>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</si>
  <si>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</si>
  <si>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</si>
  <si>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</si>
  <si>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</si>
  <si>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</si>
  <si>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</si>
  <si>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</si>
  <si>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</si>
  <si>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</si>
  <si>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</si>
  <si>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</si>
  <si>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</si>
  <si>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</si>
  <si>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</si>
  <si>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</si>
  <si>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</si>
  <si>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</si>
  <si>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</si>
  <si>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</si>
  <si>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</si>
  <si>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</si>
  <si>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</si>
  <si>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</si>
  <si>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</si>
  <si>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</si>
  <si>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</si>
  <si>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</si>
  <si>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</si>
  <si>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</si>
  <si>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</si>
  <si>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</si>
  <si>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</si>
  <si>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</si>
  <si>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</si>
  <si>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</si>
  <si>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</si>
  <si>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</si>
  <si>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</si>
  <si>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</si>
  <si>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</si>
  <si>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</si>
  <si>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</si>
  <si>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</si>
  <si>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</si>
  <si>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</si>
  <si>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</si>
  <si>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</si>
  <si>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</si>
  <si>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</si>
  <si>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</si>
  <si>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</si>
  <si>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</si>
  <si>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</si>
  <si>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</si>
  <si>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</si>
  <si>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</si>
  <si>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</si>
  <si>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</si>
  <si>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</si>
  <si>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</si>
  <si>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</si>
  <si>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</si>
  <si>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</si>
  <si>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</si>
  <si>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</si>
  <si>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</si>
  <si>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</si>
  <si>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</si>
  <si>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</si>
  <si>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</si>
  <si>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</si>
  <si>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</si>
  <si>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</si>
  <si>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</si>
  <si>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</si>
  <si>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</si>
  <si>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</si>
  <si>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</si>
  <si>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</si>
  <si>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</si>
  <si>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</si>
  <si>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</si>
  <si>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</si>
  <si>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</si>
  <si>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</si>
  <si>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</si>
  <si>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</si>
  <si>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</si>
  <si>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</si>
  <si>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</si>
  <si>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</si>
  <si>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</si>
  <si>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</si>
  <si>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</si>
  <si>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</si>
  <si>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</si>
  <si>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</si>
  <si>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</si>
  <si>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</si>
  <si>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</si>
  <si>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</si>
  <si>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</si>
  <si>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</si>
  <si>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</si>
  <si>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</si>
  <si>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</si>
  <si>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</si>
  <si>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</si>
  <si>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</si>
  <si>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</si>
  <si>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</si>
  <si>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</si>
  <si>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</si>
  <si>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</si>
  <si>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</si>
  <si>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</si>
  <si>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</si>
  <si>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</si>
  <si>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</si>
  <si>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</si>
  <si>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</si>
  <si>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</si>
  <si>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</si>
  <si>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</si>
  <si>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</si>
  <si>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</si>
  <si>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</si>
  <si>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</si>
  <si>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</si>
  <si>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</si>
  <si>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</si>
  <si>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</si>
  <si>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</si>
  <si>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</si>
  <si>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</si>
  <si>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</si>
  <si>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</si>
  <si>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</si>
  <si>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</si>
  <si>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</si>
  <si>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</si>
  <si>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</si>
  <si>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</si>
  <si>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</si>
  <si>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</si>
  <si>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</si>
  <si>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</si>
  <si>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</si>
  <si>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</si>
  <si>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</si>
  <si>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</si>
  <si>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</si>
  <si>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</si>
  <si>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</si>
  <si>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</si>
  <si>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</si>
  <si>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</si>
  <si>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</si>
  <si>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</si>
  <si>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</si>
  <si>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</si>
  <si>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</si>
  <si>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</si>
  <si>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</si>
  <si>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</si>
  <si>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</si>
  <si>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</si>
  <si>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</si>
  <si>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</si>
  <si>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</si>
  <si>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</si>
  <si>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</si>
  <si>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</si>
  <si>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</si>
  <si>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</si>
  <si>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</si>
  <si>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</si>
  <si>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</si>
  <si>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</si>
  <si>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</si>
  <si>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</si>
  <si>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</si>
  <si>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</si>
  <si>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</si>
  <si>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</si>
  <si>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</si>
  <si>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</si>
  <si>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</si>
  <si>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</si>
  <si>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</si>
  <si>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</si>
  <si>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</si>
  <si>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</si>
  <si>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</si>
  <si>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</si>
  <si>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</si>
  <si>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</si>
  <si>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</si>
  <si>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</si>
  <si>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</si>
  <si>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</si>
  <si>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</si>
  <si>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</si>
  <si>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</si>
  <si>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</si>
  <si>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</si>
  <si>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</si>
  <si>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</si>
  <si>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</si>
  <si>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</si>
  <si>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</si>
  <si>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</si>
  <si>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</si>
  <si>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</si>
  <si>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</si>
  <si>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</si>
  <si>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</si>
  <si>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</si>
  <si>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</si>
  <si>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</si>
  <si>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</si>
  <si>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</si>
  <si>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</si>
  <si>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</si>
  <si>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</si>
  <si>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</si>
  <si>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</si>
  <si>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</si>
  <si>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</si>
  <si>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</si>
  <si>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</si>
  <si>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</si>
  <si>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</si>
  <si>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</si>
  <si>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</si>
  <si>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</si>
  <si>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</si>
  <si>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</si>
  <si>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</si>
  <si>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</si>
  <si>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</si>
  <si>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</si>
  <si>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</si>
  <si>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</si>
  <si>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</si>
  <si>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</si>
  <si>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</si>
  <si>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</si>
  <si>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</si>
  <si>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</si>
  <si>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</si>
  <si>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</si>
  <si>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</si>
  <si>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</si>
  <si>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</si>
  <si>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</si>
  <si>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</si>
  <si>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</si>
  <si>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</si>
  <si>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</si>
  <si>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</si>
  <si>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</si>
  <si>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</si>
  <si>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</si>
  <si>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</si>
  <si>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</si>
  <si>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</si>
  <si>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</si>
  <si>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</si>
  <si>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</si>
  <si>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</si>
  <si>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</si>
  <si>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</si>
  <si>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</si>
  <si>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</si>
  <si>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</si>
  <si>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</si>
  <si>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</si>
  <si>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</si>
  <si>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</si>
  <si>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</si>
  <si>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</si>
  <si>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</si>
  <si>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</si>
  <si>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</si>
  <si>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</si>
  <si>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</si>
  <si>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</si>
  <si>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</si>
  <si>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</si>
  <si>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</si>
  <si>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</si>
  <si>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</si>
  <si>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</si>
  <si>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</si>
  <si>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</si>
  <si>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</si>
  <si>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</si>
  <si>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</si>
  <si>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</si>
  <si>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</si>
  <si>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</si>
  <si>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</si>
  <si>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</si>
  <si>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</si>
  <si>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</si>
  <si>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</si>
  <si>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</si>
  <si>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</si>
  <si>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</si>
  <si>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</si>
  <si>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</si>
  <si>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</si>
  <si>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</si>
  <si>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</si>
  <si>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</si>
  <si>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</si>
  <si>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</si>
  <si>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</si>
  <si>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</si>
  <si>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</si>
  <si>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</si>
  <si>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</si>
  <si>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</si>
  <si>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</si>
  <si>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</si>
  <si>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</si>
  <si>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</si>
  <si>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</si>
  <si>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</si>
  <si>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</si>
  <si>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</si>
  <si>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</si>
  <si>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</si>
  <si>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</si>
  <si>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</si>
  <si>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</si>
  <si>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</si>
  <si>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</si>
  <si>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</si>
  <si>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</si>
  <si>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</si>
  <si>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</si>
  <si>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</si>
  <si>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</si>
  <si>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</si>
  <si>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</si>
  <si>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</si>
  <si>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</si>
  <si>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</si>
  <si>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</si>
  <si>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</si>
  <si>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</si>
  <si>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</si>
  <si>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</si>
  <si>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</si>
  <si>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</si>
  <si>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</si>
  <si>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</si>
  <si>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</si>
  <si>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</si>
  <si>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</si>
  <si>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</si>
  <si>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</si>
  <si>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</si>
  <si>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</si>
  <si>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</si>
  <si>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</si>
  <si>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</si>
  <si>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</si>
  <si>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</si>
  <si>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</si>
  <si>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</si>
  <si>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</si>
  <si>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</si>
  <si>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</si>
  <si>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</si>
  <si>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</si>
  <si>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</si>
  <si>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</si>
  <si>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</si>
  <si>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</si>
  <si>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</si>
  <si>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</si>
  <si>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</si>
  <si>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</si>
  <si>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</si>
  <si>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</si>
  <si>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</si>
  <si>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</si>
  <si>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</si>
  <si>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</si>
  <si>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</si>
  <si>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</si>
  <si>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</si>
  <si>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</si>
  <si>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</si>
  <si>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</si>
  <si>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</si>
  <si>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</si>
  <si>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</si>
  <si>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</si>
  <si>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</si>
  <si>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</si>
  <si>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</si>
  <si>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</si>
  <si>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</si>
  <si>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</si>
  <si>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</si>
  <si>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</si>
  <si>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</si>
  <si>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</si>
  <si>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</si>
  <si>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</si>
  <si>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</si>
  <si>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</si>
  <si>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</si>
  <si>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</si>
  <si>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</si>
  <si>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</si>
  <si>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</si>
  <si>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</si>
  <si>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</si>
  <si>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</si>
  <si>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</si>
  <si>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</si>
  <si>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</si>
  <si>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</si>
  <si>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</si>
  <si>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</si>
  <si>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</si>
  <si>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</si>
  <si>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</si>
  <si>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</si>
  <si>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</si>
  <si>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</si>
  <si>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</si>
  <si>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</si>
  <si>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</si>
  <si>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</si>
  <si>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</si>
  <si>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</si>
  <si>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</si>
  <si>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</si>
  <si>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</si>
  <si>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</si>
  <si>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</si>
  <si>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</si>
  <si>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</si>
  <si>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</si>
  <si>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</si>
  <si>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</si>
  <si>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</si>
  <si>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</si>
  <si>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</si>
  <si>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</si>
  <si>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</si>
  <si>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</si>
  <si>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</si>
  <si>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</si>
  <si>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</si>
  <si>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</si>
  <si>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</si>
  <si>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</si>
  <si>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</si>
  <si>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</si>
  <si>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</si>
  <si>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</si>
  <si>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</si>
  <si>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</si>
  <si>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</si>
  <si>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</si>
  <si>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</si>
  <si>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</si>
  <si>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</si>
  <si>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</si>
  <si>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</si>
  <si>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</si>
  <si>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</si>
  <si>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</si>
  <si>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</si>
  <si>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</si>
  <si>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</si>
  <si>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</si>
  <si>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</si>
  <si>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</si>
  <si>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</si>
  <si>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</si>
  <si>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</si>
  <si>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</si>
  <si>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</si>
  <si>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</si>
  <si>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</si>
  <si>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</si>
  <si>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</si>
  <si>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</si>
  <si>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</si>
  <si>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</si>
  <si>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</si>
  <si>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</si>
  <si>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</si>
  <si>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</si>
  <si>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</si>
  <si>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</si>
  <si>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</si>
  <si>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</si>
  <si>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</si>
  <si>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</si>
  <si>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</si>
  <si>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</si>
  <si>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</si>
  <si>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</si>
  <si>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</si>
  <si>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</si>
  <si>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</si>
  <si>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</si>
  <si>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</si>
  <si>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</si>
  <si>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</si>
  <si>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</si>
  <si>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</si>
  <si>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</si>
  <si>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</si>
  <si>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</si>
  <si>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</si>
  <si>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</si>
  <si>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</si>
  <si>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</si>
  <si>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</si>
  <si>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</si>
  <si>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</si>
  <si>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</si>
  <si>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</si>
  <si>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</si>
  <si>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</si>
  <si>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</si>
  <si>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</si>
  <si>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</si>
  <si>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</si>
  <si>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</si>
  <si>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</si>
  <si>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</si>
  <si>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</si>
  <si>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</si>
  <si>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</si>
  <si>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</si>
  <si>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</si>
  <si>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</si>
  <si>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</si>
  <si>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</si>
  <si>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</si>
  <si>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</si>
  <si>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</si>
  <si>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</si>
  <si>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</si>
  <si>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</si>
  <si>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</si>
  <si>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</si>
  <si>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</si>
  <si>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</si>
  <si>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</si>
  <si>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</si>
  <si>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</si>
  <si>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</si>
  <si>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</si>
  <si>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</si>
  <si>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</si>
  <si>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</si>
  <si>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</si>
  <si>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</si>
  <si>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</si>
  <si>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</si>
  <si>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</si>
  <si>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</si>
  <si>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</si>
  <si>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</si>
  <si>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</si>
  <si>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</si>
  <si>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</si>
  <si>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</si>
  <si>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</si>
  <si>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</si>
  <si>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</si>
  <si>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</si>
  <si>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</si>
  <si>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</si>
  <si>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</si>
  <si>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</si>
  <si>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</si>
  <si>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</si>
  <si>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</si>
  <si>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</si>
  <si>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</si>
  <si>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</si>
  <si>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</si>
  <si>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</si>
  <si>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</si>
  <si>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</si>
  <si>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</si>
  <si>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</si>
  <si>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</si>
  <si>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</si>
  <si>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</si>
  <si>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</si>
  <si>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</si>
  <si>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</si>
  <si>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</si>
  <si>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</si>
  <si>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</si>
  <si>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</si>
  <si>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</si>
  <si>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</si>
  <si>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</si>
  <si>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</si>
  <si>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</si>
  <si>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</si>
  <si>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</si>
  <si>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</si>
  <si>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</si>
  <si>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</si>
  <si>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</si>
  <si>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</si>
  <si>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</si>
  <si>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</si>
  <si>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</si>
  <si>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</si>
  <si>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</si>
  <si>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</si>
  <si>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</si>
  <si>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</si>
  <si>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</si>
  <si>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</si>
  <si>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</si>
  <si>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</si>
  <si>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</si>
  <si>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</si>
  <si>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</si>
  <si>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</si>
  <si>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</si>
  <si>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</si>
  <si>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</si>
  <si>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</si>
  <si>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</si>
  <si>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</si>
  <si>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</si>
  <si>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</si>
  <si>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</si>
  <si>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</si>
  <si>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</si>
  <si>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</si>
  <si>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</si>
  <si>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</si>
  <si>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</si>
  <si>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</si>
  <si>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</si>
  <si>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</si>
  <si>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</si>
  <si>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</si>
  <si>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</si>
  <si>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</si>
  <si>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</si>
  <si>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</si>
  <si>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</si>
  <si>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</si>
  <si>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</si>
  <si>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</si>
  <si>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</si>
  <si>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</si>
  <si>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</si>
  <si>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</si>
  <si>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</si>
  <si>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</si>
  <si>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</si>
  <si>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</si>
  <si>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</si>
  <si>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</si>
  <si>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</si>
  <si>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</si>
  <si>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</si>
  <si>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</si>
  <si>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</si>
  <si>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</si>
  <si>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</si>
  <si>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</si>
  <si>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</si>
  <si>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</si>
  <si>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</si>
  <si>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</si>
  <si>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</si>
  <si>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</si>
  <si>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</si>
  <si>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</si>
  <si>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</si>
  <si>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</si>
  <si>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</si>
  <si>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</si>
  <si>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</si>
  <si>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</si>
  <si>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</si>
  <si>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</si>
  <si>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</si>
  <si>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</si>
  <si>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</si>
  <si>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</si>
  <si>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</si>
  <si>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</si>
  <si>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</si>
  <si>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</si>
  <si>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</si>
  <si>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</si>
  <si>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</si>
  <si>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</si>
  <si>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</si>
  <si>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</si>
  <si>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</si>
  <si>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</si>
  <si>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</si>
  <si>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</si>
  <si>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</si>
  <si>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</si>
  <si>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</si>
  <si>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</si>
  <si>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</si>
  <si>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</si>
  <si>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</si>
  <si>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</si>
  <si>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</si>
  <si>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</si>
  <si>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</si>
  <si>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</si>
  <si>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</si>
  <si>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</si>
  <si>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</si>
  <si>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</si>
  <si>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</si>
  <si>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</si>
  <si>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</si>
  <si>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</si>
  <si>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</si>
  <si>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</si>
  <si>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</si>
  <si>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</si>
  <si>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</si>
  <si>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</si>
  <si>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</si>
  <si>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</si>
  <si>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</si>
  <si>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</si>
  <si>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</si>
  <si>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</si>
  <si>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</si>
  <si>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</si>
  <si>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</si>
  <si>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</si>
  <si>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</si>
  <si>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</si>
  <si>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</si>
  <si>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</si>
  <si>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</si>
  <si>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</si>
  <si>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</si>
  <si>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</si>
  <si>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</si>
  <si>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</si>
  <si>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</si>
  <si>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</si>
  <si>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</si>
  <si>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</si>
  <si>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</si>
  <si>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</si>
  <si>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</si>
  <si>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</si>
  <si>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</si>
  <si>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</si>
  <si>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</si>
  <si>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</si>
  <si>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</si>
  <si>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</si>
  <si>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</si>
  <si>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</si>
  <si>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</si>
  <si>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</si>
  <si>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</si>
  <si>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</si>
  <si>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</si>
  <si>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</si>
  <si>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</si>
  <si>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</si>
  <si>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</si>
  <si>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</si>
  <si>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</si>
  <si>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</si>
  <si>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</si>
  <si>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</si>
  <si>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</si>
  <si>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</si>
  <si>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</si>
  <si>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</si>
  <si>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</si>
  <si>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</si>
  <si>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</si>
  <si>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</si>
  <si>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</si>
  <si>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</si>
  <si>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</si>
  <si>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</si>
  <si>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</si>
  <si>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</si>
  <si>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</si>
  <si>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</si>
  <si>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</si>
  <si>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</si>
  <si>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</si>
  <si>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</si>
  <si>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</si>
  <si>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</si>
  <si>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</si>
  <si>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</si>
  <si>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</si>
  <si>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</si>
  <si>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</si>
  <si>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</si>
  <si>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</si>
  <si>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</si>
  <si>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</si>
  <si>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</si>
  <si>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</si>
  <si>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</si>
  <si>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</si>
  <si>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</si>
  <si>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</si>
  <si>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</si>
  <si>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</si>
  <si>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</si>
  <si>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</si>
  <si>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</si>
  <si>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</si>
  <si>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</si>
  <si>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</si>
  <si>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</si>
  <si>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</si>
  <si>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</si>
  <si>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</si>
  <si>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</si>
  <si>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</si>
  <si>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</si>
  <si>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</si>
  <si>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</si>
  <si>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</si>
  <si>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</si>
  <si>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</si>
  <si>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</si>
  <si>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</si>
  <si>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</si>
  <si>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</si>
  <si>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</si>
  <si>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</si>
  <si>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</si>
  <si>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</si>
  <si>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</si>
  <si>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</si>
  <si>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</si>
  <si>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</si>
  <si>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</si>
  <si>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</si>
  <si>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</si>
  <si>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</si>
  <si>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</si>
  <si>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</si>
  <si>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</si>
  <si>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</si>
  <si>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</si>
  <si>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</si>
  <si>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</si>
  <si>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</si>
  <si>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</si>
  <si>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</si>
  <si>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</si>
  <si>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</si>
  <si>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</si>
  <si>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</si>
  <si>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</si>
  <si>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</si>
  <si>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</si>
  <si>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</si>
  <si>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</si>
  <si>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</si>
  <si>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</si>
  <si>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</si>
  <si>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</si>
  <si>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</si>
  <si>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</si>
  <si>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</si>
  <si>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</si>
  <si>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</si>
  <si>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</si>
  <si>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</si>
  <si>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</si>
  <si>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</si>
  <si>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</si>
  <si>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</si>
  <si>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</si>
  <si>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</si>
  <si>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</si>
  <si>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</si>
  <si>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</si>
  <si>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</si>
  <si>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</si>
  <si>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</si>
  <si>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</si>
  <si>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</si>
  <si>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</si>
  <si>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</si>
  <si>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</si>
  <si>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</si>
  <si>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</si>
  <si>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</si>
  <si>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</si>
  <si>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</si>
  <si>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</si>
  <si>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</si>
  <si>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</si>
  <si>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</si>
  <si>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</si>
  <si>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</si>
  <si>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</si>
  <si>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</si>
  <si>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</si>
  <si>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</si>
  <si>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</si>
  <si>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</si>
  <si>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</si>
  <si>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</si>
  <si>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</si>
  <si>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</si>
  <si>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</si>
  <si>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</si>
  <si>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</si>
  <si>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</si>
  <si>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</si>
  <si>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</si>
  <si>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</si>
  <si>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</si>
  <si>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</si>
  <si>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</si>
  <si>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</si>
  <si>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</si>
  <si>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</si>
  <si>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</si>
  <si>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</si>
  <si>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</si>
  <si>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</si>
  <si>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</si>
  <si>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</si>
  <si>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</si>
  <si>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</si>
  <si>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</si>
  <si>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</si>
  <si>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</si>
  <si>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</si>
  <si>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</si>
  <si>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</si>
  <si>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</si>
  <si>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</si>
  <si>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</si>
  <si>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</si>
  <si>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</si>
  <si>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</si>
  <si>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</si>
  <si>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</si>
  <si>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</si>
  <si>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</si>
  <si>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</si>
  <si>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</si>
  <si>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</si>
  <si>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</si>
  <si>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</si>
  <si>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</si>
  <si>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</si>
  <si>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</si>
  <si>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</si>
  <si>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</si>
  <si>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</si>
  <si>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</si>
  <si>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</si>
  <si>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</si>
  <si>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</si>
  <si>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</si>
  <si>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</si>
  <si>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</si>
  <si>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</si>
  <si>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</si>
  <si>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</si>
  <si>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</si>
  <si>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</si>
  <si>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</si>
  <si>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</si>
  <si>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</si>
  <si>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</si>
  <si>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</si>
  <si>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</si>
  <si>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</si>
  <si>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</si>
  <si>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</si>
  <si>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</si>
  <si>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</si>
  <si>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</si>
  <si>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</si>
  <si>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</si>
  <si>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</si>
  <si>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</si>
  <si>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</si>
  <si>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</si>
  <si>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</si>
  <si>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</si>
  <si>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</si>
  <si>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</si>
  <si>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</si>
  <si>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</si>
  <si>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</si>
  <si>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</si>
  <si>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</si>
  <si>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</si>
  <si>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</si>
  <si>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</si>
  <si>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</si>
  <si>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</si>
  <si>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</si>
  <si>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</si>
  <si>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</si>
  <si>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</si>
  <si>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</si>
  <si>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</si>
  <si>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</si>
  <si>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</si>
  <si>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</si>
  <si>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</si>
  <si>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</si>
  <si>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</si>
  <si>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</si>
  <si>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</si>
  <si>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</si>
  <si>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</si>
  <si>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</si>
  <si>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</si>
  <si>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</si>
  <si>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</si>
  <si>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</si>
  <si>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</si>
  <si>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</si>
  <si>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</si>
  <si>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</si>
  <si>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</si>
  <si>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</si>
  <si>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</si>
  <si>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</si>
  <si>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</si>
  <si>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</si>
  <si>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</si>
  <si>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</si>
  <si>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</si>
  <si>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</si>
  <si>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</si>
  <si>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</si>
  <si>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</si>
  <si>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</si>
  <si>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</si>
  <si>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</si>
  <si>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</si>
  <si>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</si>
  <si>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</si>
  <si>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</si>
  <si>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</si>
  <si>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</si>
  <si>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</si>
  <si>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</si>
  <si>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</si>
  <si>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</si>
  <si>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</si>
  <si>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</si>
  <si>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</si>
  <si>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</si>
  <si>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</si>
  <si>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</si>
  <si>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</si>
  <si>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</si>
  <si>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</si>
  <si>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</si>
  <si>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</si>
  <si>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</si>
  <si>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</si>
  <si>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</si>
  <si>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</si>
  <si>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</si>
  <si>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</si>
  <si>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</si>
  <si>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</si>
  <si>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</si>
  <si>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</si>
  <si>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</si>
  <si>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</si>
  <si>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</si>
  <si>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</si>
  <si>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</si>
  <si>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</si>
  <si>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</si>
  <si>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</si>
  <si>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</si>
  <si>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</si>
  <si>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</si>
  <si>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</si>
  <si>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</si>
  <si>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</si>
  <si>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</si>
  <si>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</si>
  <si>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</si>
  <si>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</si>
  <si>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</si>
  <si>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</si>
  <si>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</si>
  <si>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</si>
  <si>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</si>
  <si>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</si>
  <si>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</si>
  <si>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</si>
  <si>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</si>
  <si>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</si>
  <si>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</si>
  <si>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</si>
  <si>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</si>
  <si>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</si>
  <si>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</si>
  <si>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</si>
  <si>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</si>
  <si>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</si>
  <si>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</si>
  <si>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</si>
  <si>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</si>
  <si>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</si>
  <si>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</si>
  <si>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</si>
  <si>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</si>
  <si>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</si>
  <si>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</si>
  <si>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</si>
  <si>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</si>
  <si>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</si>
  <si>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</si>
  <si>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</si>
  <si>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</si>
  <si>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</si>
  <si>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</si>
  <si>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</si>
  <si>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</si>
  <si>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</si>
  <si>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</si>
  <si>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</si>
  <si>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</si>
  <si>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</si>
  <si>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</si>
  <si>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</si>
  <si>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</si>
  <si>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</si>
  <si>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</si>
  <si>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</si>
  <si>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</si>
  <si>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</si>
  <si>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</si>
  <si>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</si>
  <si>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</si>
  <si>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</si>
  <si>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</si>
  <si>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</si>
  <si>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</si>
  <si>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</si>
  <si>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</si>
  <si>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</si>
  <si>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</si>
  <si>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</si>
  <si>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</si>
  <si>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</si>
  <si>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</si>
  <si>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</si>
  <si>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</si>
  <si>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</si>
  <si>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</si>
  <si>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</si>
  <si>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</si>
  <si>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</si>
  <si>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</si>
  <si>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</si>
  <si>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</si>
  <si>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</si>
  <si>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</si>
  <si>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</si>
  <si>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</si>
  <si>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</si>
  <si>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</si>
  <si>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</si>
  <si>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</si>
  <si>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</si>
  <si>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</si>
  <si>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</si>
  <si>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</si>
  <si>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</si>
  <si>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</si>
  <si>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</si>
  <si>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</si>
  <si>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</si>
  <si>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</si>
  <si>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</si>
  <si>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</si>
  <si>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</si>
  <si>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</si>
  <si>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</si>
  <si>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</si>
  <si>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</si>
  <si>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</si>
  <si>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</si>
  <si>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</si>
  <si>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</si>
  <si>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</si>
  <si>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</si>
  <si>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</si>
  <si>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</si>
  <si>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</si>
  <si>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</si>
  <si>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</si>
  <si>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</si>
  <si>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</si>
  <si>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</si>
  <si>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</si>
  <si>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</si>
  <si>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</si>
  <si>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</si>
  <si>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</si>
  <si>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</si>
  <si>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</si>
  <si>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</si>
  <si>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</si>
  <si>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</si>
  <si>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</si>
  <si>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</si>
  <si>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</si>
  <si>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</si>
  <si>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</si>
  <si>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</si>
  <si>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</si>
  <si>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</si>
  <si>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</si>
  <si>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</si>
  <si>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</si>
  <si>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</si>
  <si>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</si>
  <si>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</si>
  <si>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</si>
  <si>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</si>
  <si>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</si>
  <si>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</si>
  <si>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</si>
  <si>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</si>
  <si>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</si>
  <si>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</si>
  <si>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</si>
  <si>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</si>
  <si>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</si>
  <si>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</si>
  <si>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</si>
  <si>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</si>
  <si>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</si>
  <si>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</si>
  <si>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</si>
  <si>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</si>
  <si>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</si>
  <si>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</si>
  <si>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</si>
  <si>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</si>
  <si>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</si>
  <si>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</si>
  <si>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</si>
  <si>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</si>
  <si>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</si>
  <si>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</si>
  <si>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</si>
  <si>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</si>
  <si>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</si>
  <si>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</si>
  <si>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</si>
  <si>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</si>
  <si>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</si>
  <si>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</si>
  <si>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</si>
  <si>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</si>
  <si>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</si>
  <si>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</si>
  <si>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</si>
  <si>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</si>
  <si>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</si>
  <si>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</si>
  <si>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</si>
  <si>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</si>
  <si>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</si>
  <si>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</si>
  <si>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</si>
  <si>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</si>
  <si>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</si>
  <si>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</si>
  <si>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</si>
  <si>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</si>
  <si>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</si>
  <si>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</si>
  <si>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</si>
  <si>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</si>
  <si>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</si>
  <si>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</si>
  <si>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</si>
  <si>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</si>
  <si>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</si>
  <si>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</si>
  <si>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</si>
  <si>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</si>
  <si>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</si>
  <si>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</si>
  <si>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</si>
  <si>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</si>
  <si>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</si>
  <si>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</si>
  <si>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</si>
  <si>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</si>
  <si>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</si>
  <si>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</si>
  <si>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</si>
  <si>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</si>
  <si>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</si>
  <si>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</si>
  <si>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</si>
  <si>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</si>
  <si>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</si>
  <si>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</si>
  <si>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</si>
  <si>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</si>
  <si>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</si>
  <si>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</si>
  <si>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</si>
  <si>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</si>
  <si>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</si>
  <si>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</si>
  <si>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</si>
  <si>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</si>
  <si>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</si>
  <si>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</si>
  <si>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</si>
  <si>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</si>
  <si>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</si>
  <si>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</si>
  <si>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</si>
  <si>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</si>
  <si>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</si>
  <si>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</si>
  <si>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</si>
  <si>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</si>
  <si>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</si>
  <si>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</si>
  <si>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</si>
  <si>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</si>
  <si>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</si>
  <si>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</si>
  <si>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</si>
  <si>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</si>
  <si>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</si>
  <si>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</si>
  <si>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</si>
  <si>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</si>
  <si>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</si>
  <si>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</si>
  <si>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</si>
  <si>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</si>
  <si>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</si>
  <si>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</si>
  <si>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</si>
  <si>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</si>
  <si>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</si>
  <si>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</si>
  <si>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</si>
  <si>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</si>
  <si>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</si>
  <si>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</si>
  <si>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</si>
  <si>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</si>
  <si>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</si>
  <si>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</si>
  <si>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</si>
  <si>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</si>
  <si>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</si>
  <si>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</si>
  <si>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</si>
  <si>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</si>
  <si>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</si>
  <si>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</si>
  <si>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</si>
  <si>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</si>
  <si>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</si>
  <si>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</si>
  <si>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</si>
  <si>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</si>
  <si>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</si>
  <si>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</si>
  <si>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</si>
  <si>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</si>
  <si>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</si>
  <si>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</si>
  <si>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</si>
  <si>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</si>
  <si>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</si>
  <si>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</si>
  <si>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</si>
  <si>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</si>
  <si>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</si>
  <si>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</si>
  <si>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</si>
  <si>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</si>
  <si>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</si>
  <si>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</si>
  <si>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</si>
  <si>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</si>
  <si>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</si>
  <si>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</si>
  <si>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</si>
  <si>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</si>
  <si>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</si>
  <si>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</si>
  <si>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</si>
  <si>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</si>
  <si>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</si>
  <si>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</si>
  <si>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</si>
  <si>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</si>
  <si>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</si>
  <si>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</si>
  <si>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</si>
  <si>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</si>
  <si>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</si>
  <si>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</si>
  <si>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</si>
  <si>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</si>
  <si>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</si>
  <si>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</si>
  <si>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</si>
  <si>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</si>
  <si>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</si>
  <si>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</si>
  <si>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</si>
  <si>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</si>
  <si>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</si>
  <si>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</si>
  <si>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</si>
  <si>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</si>
  <si>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</si>
  <si>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</si>
  <si>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</si>
  <si>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</si>
  <si>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</si>
  <si>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</si>
  <si>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</si>
  <si>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</si>
  <si>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</si>
  <si>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</si>
  <si>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</si>
  <si>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</si>
  <si>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</si>
  <si>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</si>
  <si>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</si>
  <si>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</si>
  <si>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</si>
  <si>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</si>
  <si>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</si>
  <si>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</si>
  <si>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</si>
  <si>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</si>
  <si>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</si>
  <si>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</si>
  <si>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</si>
  <si>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</si>
  <si>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</si>
  <si>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</si>
  <si>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</si>
  <si>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</si>
  <si>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</si>
  <si>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</si>
  <si>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</si>
  <si>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</si>
  <si>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</si>
  <si>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</si>
  <si>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</si>
  <si>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</si>
  <si>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</si>
  <si>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</si>
  <si>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</si>
  <si>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</si>
  <si>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</si>
  <si>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</si>
  <si>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</si>
  <si>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</si>
  <si>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</si>
  <si>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</si>
  <si>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</si>
  <si>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</si>
  <si>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</si>
  <si>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</si>
  <si>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</si>
  <si>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</si>
  <si>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</si>
  <si>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</si>
  <si>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</si>
  <si>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</si>
  <si>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</si>
  <si>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</si>
  <si>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</si>
  <si>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</si>
  <si>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</si>
  <si>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</si>
  <si>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</si>
  <si>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</si>
  <si>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</si>
  <si>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</si>
  <si>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</si>
  <si>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</si>
  <si>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</si>
  <si>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</si>
  <si>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</si>
  <si>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</si>
  <si>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</si>
  <si>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</si>
  <si>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</si>
  <si>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</si>
  <si>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</si>
  <si>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</si>
  <si>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</si>
  <si>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</si>
  <si>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</si>
  <si>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</si>
  <si>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</si>
  <si>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</si>
  <si>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</si>
  <si>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</si>
  <si>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</si>
  <si>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</si>
  <si>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</si>
  <si>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</si>
  <si>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</si>
  <si>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</si>
  <si>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</si>
  <si>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</si>
  <si>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</si>
  <si>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</si>
  <si>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</si>
  <si>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</si>
  <si>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</si>
  <si>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</si>
  <si>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</si>
  <si>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</si>
  <si>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</si>
  <si>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</si>
  <si>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</si>
  <si>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</si>
  <si>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</si>
  <si>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</si>
  <si>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</si>
  <si>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</si>
  <si>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</si>
  <si>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</si>
  <si>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</si>
  <si>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</si>
  <si>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</si>
  <si>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</si>
  <si>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</si>
  <si>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</si>
  <si>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</si>
  <si>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</si>
  <si>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</si>
  <si>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</si>
  <si>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</si>
  <si>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</si>
  <si>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</si>
  <si>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</si>
  <si>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</si>
  <si>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</si>
  <si>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</si>
  <si>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</si>
  <si>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</si>
  <si>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</si>
  <si>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</si>
  <si>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</si>
  <si>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</si>
  <si>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</si>
  <si>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</si>
  <si>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</si>
  <si>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</si>
  <si>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</si>
  <si>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</si>
  <si>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</si>
  <si>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</si>
  <si>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</si>
  <si>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</si>
  <si>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</si>
  <si>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</si>
  <si>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</si>
  <si>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</si>
  <si>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</si>
  <si>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</si>
  <si>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</si>
  <si>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</si>
  <si>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</si>
  <si>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</si>
  <si>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</si>
  <si>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</si>
  <si>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</si>
  <si>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</si>
  <si>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</si>
  <si>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</si>
  <si>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</si>
  <si>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</si>
  <si>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</si>
  <si>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</si>
  <si>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</si>
  <si>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</si>
  <si>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</si>
  <si>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</si>
  <si>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</si>
  <si>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</si>
  <si>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</si>
  <si>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</si>
  <si>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</si>
  <si>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</si>
  <si>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</si>
  <si>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</si>
  <si>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</si>
  <si>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</si>
  <si>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</si>
  <si>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</si>
  <si>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</si>
  <si>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</si>
  <si>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</si>
  <si>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</si>
  <si>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</si>
  <si>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</si>
  <si>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</si>
  <si>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</si>
  <si>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</si>
  <si>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</si>
  <si>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</si>
  <si>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</si>
  <si>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</si>
  <si>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</si>
  <si>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</si>
  <si>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</si>
  <si>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</si>
  <si>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</si>
  <si>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</si>
  <si>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</si>
  <si>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</si>
  <si>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</si>
  <si>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</si>
  <si>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</si>
  <si>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</si>
  <si>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</si>
  <si>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</si>
  <si>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</si>
  <si>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</si>
  <si>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</si>
  <si>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</si>
  <si>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</si>
  <si>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</si>
  <si>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</si>
  <si>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</si>
  <si>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</si>
  <si>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</si>
  <si>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</si>
  <si>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</si>
  <si>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</si>
  <si>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</si>
  <si>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</si>
  <si>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</si>
  <si>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</si>
  <si>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</si>
  <si>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</si>
  <si>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</si>
  <si>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</si>
  <si>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</si>
  <si>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</si>
  <si>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</si>
  <si>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</si>
  <si>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</si>
  <si>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</si>
  <si>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</si>
  <si>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</si>
  <si>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</si>
  <si>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</si>
  <si>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</si>
  <si>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</si>
  <si>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</si>
  <si>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</si>
  <si>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</si>
  <si>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</si>
  <si>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</si>
  <si>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</si>
  <si>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</si>
  <si>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</si>
  <si>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</si>
  <si>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</si>
  <si>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</si>
  <si>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</si>
  <si>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</si>
  <si>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</si>
  <si>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</si>
  <si>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</si>
  <si>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</si>
  <si>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</si>
  <si>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</si>
  <si>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</si>
  <si>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</si>
  <si>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</si>
  <si>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</si>
  <si>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</si>
  <si>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</si>
  <si>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</si>
  <si>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</si>
  <si>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</si>
  <si>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</si>
  <si>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</si>
  <si>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</si>
  <si>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</si>
  <si>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</si>
  <si>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</si>
  <si>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</si>
  <si>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</si>
  <si>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</si>
  <si>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</si>
  <si>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</si>
  <si>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</si>
  <si>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</si>
  <si>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</si>
  <si>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</si>
  <si>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</si>
  <si>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</si>
  <si>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</si>
  <si>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</si>
  <si>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</si>
  <si>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</si>
  <si>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</si>
  <si>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</si>
  <si>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</si>
  <si>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</si>
  <si>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</si>
  <si>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</si>
  <si>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</si>
  <si>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</si>
  <si>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</si>
  <si>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</si>
  <si>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</si>
  <si>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</si>
  <si>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</si>
  <si>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</si>
  <si>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</si>
  <si>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</si>
  <si>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</si>
  <si>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</si>
  <si>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</si>
  <si>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</si>
  <si>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</si>
  <si>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</si>
  <si>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</si>
  <si>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</si>
  <si>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</si>
  <si>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</si>
  <si>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</si>
  <si>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</si>
  <si>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</si>
  <si>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</si>
  <si>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</si>
  <si>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</si>
  <si>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</si>
  <si>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</si>
  <si>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</si>
  <si>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</si>
  <si>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</si>
  <si>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</si>
  <si>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</si>
  <si>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</si>
  <si>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</si>
  <si>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</si>
  <si>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</si>
  <si>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</si>
  <si>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</si>
  <si>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</si>
  <si>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</si>
  <si>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</si>
  <si>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</si>
  <si>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</si>
  <si>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</si>
  <si>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</si>
  <si>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</si>
  <si>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</si>
  <si>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</si>
  <si>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</si>
  <si>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</si>
  <si>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</si>
  <si>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</si>
  <si>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</si>
  <si>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</si>
  <si>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</si>
  <si>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</si>
  <si>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</si>
  <si>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</si>
  <si>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</si>
  <si>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</si>
  <si>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</si>
  <si>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</si>
  <si>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</si>
  <si>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</si>
  <si>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</si>
  <si>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</si>
  <si>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</si>
  <si>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</si>
  <si>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</si>
  <si>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</si>
  <si>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</si>
  <si>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</si>
  <si>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</si>
  <si>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</si>
  <si>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</si>
  <si>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</si>
  <si>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</si>
  <si>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</si>
  <si>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</si>
  <si>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</si>
  <si>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</si>
  <si>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</si>
  <si>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</si>
  <si>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</si>
  <si>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</si>
  <si>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</si>
  <si>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</si>
  <si>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</si>
  <si>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</si>
  <si>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</si>
  <si>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</si>
  <si>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</si>
  <si>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</si>
  <si>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</si>
  <si>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</si>
  <si>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</si>
  <si>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</si>
  <si>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</si>
  <si>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</si>
  <si>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</si>
  <si>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</si>
  <si>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</si>
  <si>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</si>
  <si>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</si>
  <si>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</si>
  <si>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</si>
  <si>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</si>
  <si>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</si>
  <si>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</si>
  <si>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</si>
  <si>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</si>
  <si>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</si>
  <si>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</si>
  <si>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</si>
  <si>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</si>
  <si>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</si>
  <si>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</si>
  <si>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</si>
  <si>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</si>
  <si>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</si>
  <si>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</si>
  <si>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</si>
  <si>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</si>
  <si>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</si>
  <si>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</si>
  <si>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</si>
  <si>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</si>
  <si>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</si>
  <si>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</si>
  <si>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</si>
  <si>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</si>
  <si>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</si>
  <si>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</si>
  <si>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</si>
  <si>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</si>
  <si>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</si>
  <si>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</si>
  <si>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</si>
  <si>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</si>
  <si>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</si>
  <si>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</si>
  <si>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</si>
  <si>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</si>
  <si>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</si>
  <si>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</si>
  <si>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</si>
  <si>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</si>
  <si>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</si>
  <si>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</si>
  <si>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</si>
  <si>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</si>
  <si>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</si>
  <si>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</si>
  <si>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</si>
  <si>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</si>
  <si>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</si>
  <si>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</si>
  <si>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</si>
  <si>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</si>
  <si>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</si>
  <si>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</si>
  <si>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</si>
  <si>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</si>
  <si>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</si>
  <si>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</si>
  <si>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</si>
  <si>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</si>
  <si>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</si>
  <si>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</si>
  <si>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</si>
  <si>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</si>
  <si>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</si>
  <si>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</si>
  <si>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</si>
  <si>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</si>
  <si>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</si>
  <si>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</si>
  <si>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</si>
  <si>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</si>
  <si>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</si>
  <si>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</si>
  <si>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</si>
  <si>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</si>
  <si>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</si>
  <si>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</si>
  <si>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</si>
  <si>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</si>
  <si>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</si>
  <si>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</si>
  <si>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</si>
  <si>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</si>
  <si>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</si>
  <si>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</si>
  <si>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</si>
  <si>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</si>
  <si>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</si>
  <si>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</si>
  <si>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</si>
  <si>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</si>
  <si>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</si>
  <si>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</si>
  <si>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</si>
  <si>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</si>
  <si>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</si>
  <si>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</si>
  <si>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</si>
  <si>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</si>
  <si>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</si>
  <si>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</si>
  <si>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</si>
  <si>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</si>
  <si>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</si>
  <si>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</si>
  <si>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</si>
  <si>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</si>
  <si>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</si>
  <si>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</si>
  <si>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</si>
  <si>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</si>
  <si>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</si>
  <si>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</si>
  <si>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</si>
  <si>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</si>
  <si>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</si>
  <si>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</si>
  <si>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</si>
  <si>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</si>
  <si>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</si>
  <si>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</si>
  <si>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</si>
  <si>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</si>
  <si>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</si>
  <si>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</si>
  <si>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</si>
  <si>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</si>
  <si>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</si>
  <si>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</si>
  <si>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</si>
  <si>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</si>
  <si>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</si>
  <si>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</si>
  <si>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</si>
  <si>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</si>
  <si>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</si>
  <si>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</si>
  <si>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</si>
  <si>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</si>
  <si>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</si>
  <si>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</si>
  <si>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</si>
  <si>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</si>
  <si>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</si>
  <si>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</si>
  <si>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</si>
  <si>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</si>
  <si>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</si>
  <si>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</si>
  <si>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</si>
  <si>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</si>
  <si>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</si>
  <si>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</si>
  <si>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</si>
  <si>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</si>
  <si>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</si>
  <si>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</si>
  <si>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</si>
  <si>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</si>
  <si>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</si>
  <si>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</si>
  <si>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</si>
  <si>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</si>
  <si>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</si>
  <si>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</si>
  <si>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</si>
  <si>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</si>
  <si>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</si>
  <si>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</si>
  <si>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</si>
  <si>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</si>
  <si>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</si>
  <si>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</si>
  <si>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</si>
  <si>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</si>
  <si>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</si>
  <si>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</si>
  <si>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</si>
  <si>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</si>
  <si>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</si>
  <si>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</si>
  <si>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</si>
  <si>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</si>
  <si>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</si>
  <si>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</si>
  <si>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</si>
  <si>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</si>
  <si>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</si>
  <si>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</si>
  <si>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</si>
  <si>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</si>
  <si>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</si>
  <si>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</si>
  <si>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</si>
  <si>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</si>
  <si>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</si>
  <si>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</si>
  <si>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</si>
  <si>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</si>
  <si>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</si>
  <si>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</si>
  <si>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</si>
  <si>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</si>
  <si>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</si>
  <si>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</si>
  <si>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</si>
  <si>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</si>
  <si>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</si>
  <si>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</si>
  <si>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</si>
  <si>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</si>
  <si>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</si>
  <si>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</si>
  <si>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</si>
  <si>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</si>
  <si>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</si>
  <si>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</si>
  <si>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</si>
  <si>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</si>
  <si>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</si>
  <si>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</si>
  <si>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</si>
  <si>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</si>
  <si>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</si>
  <si>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</si>
  <si>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</si>
  <si>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</si>
  <si>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</si>
  <si>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</si>
  <si>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</si>
  <si>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</si>
  <si>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</si>
  <si>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</si>
  <si>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</si>
  <si>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</si>
  <si>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</si>
  <si>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</si>
  <si>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</si>
  <si>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</si>
  <si>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</si>
  <si>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</si>
  <si>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</si>
  <si>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</si>
  <si>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</si>
  <si>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</si>
  <si>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</si>
  <si>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</si>
  <si>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</si>
  <si>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</si>
  <si>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</si>
  <si>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</si>
  <si>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</si>
  <si>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</si>
  <si>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</si>
  <si>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</si>
  <si>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</si>
  <si>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</si>
  <si>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</si>
  <si>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</si>
  <si>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</si>
  <si>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</si>
  <si>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</si>
  <si>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</si>
  <si>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</si>
  <si>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</si>
  <si>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</si>
  <si>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</si>
  <si>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</si>
  <si>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</si>
  <si>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</si>
  <si>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</si>
  <si>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</si>
  <si>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</si>
  <si>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</si>
  <si>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</si>
  <si>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</si>
  <si>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</si>
  <si>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</si>
  <si>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</si>
  <si>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</si>
  <si>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</si>
  <si>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</si>
  <si>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</si>
  <si>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</si>
  <si>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</si>
  <si>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</si>
  <si>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</si>
  <si>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</si>
  <si>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</si>
  <si>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</si>
  <si>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</si>
  <si>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</si>
  <si>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</si>
  <si>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</si>
  <si>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</si>
  <si>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</si>
  <si>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</si>
  <si>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</si>
  <si>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</si>
  <si>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</si>
  <si>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</si>
  <si>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</si>
  <si>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</si>
  <si>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</si>
  <si>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</si>
  <si>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</si>
  <si>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</si>
  <si>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</si>
  <si>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</si>
  <si>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</si>
  <si>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</si>
  <si>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</si>
  <si>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</si>
  <si>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</si>
  <si>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</si>
  <si>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</si>
  <si>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</si>
  <si>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</si>
  <si>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</si>
  <si>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</si>
  <si>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</si>
  <si>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</si>
  <si>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</si>
  <si>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</si>
  <si>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</si>
  <si>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</si>
  <si>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</si>
  <si>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</si>
  <si>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</si>
  <si>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</si>
  <si>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</si>
  <si>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</si>
  <si>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</si>
  <si>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</si>
  <si>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</si>
  <si>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</si>
  <si>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</si>
  <si>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</si>
  <si>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</si>
  <si>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</si>
  <si>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</si>
  <si>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</si>
  <si>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</si>
  <si>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</si>
  <si>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</si>
  <si>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</si>
  <si>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</si>
  <si>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</si>
  <si>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</si>
  <si>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</si>
  <si>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</si>
  <si>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</si>
  <si>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</si>
  <si>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</si>
  <si>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</si>
  <si>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</si>
  <si>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</si>
  <si>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</si>
  <si>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</si>
  <si>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</si>
  <si>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</si>
  <si>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</si>
  <si>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</si>
  <si>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</si>
  <si>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</si>
  <si>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</si>
  <si>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</si>
  <si>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</si>
  <si>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</si>
  <si>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</si>
  <si>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</si>
  <si>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</si>
  <si>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</si>
  <si>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</si>
  <si>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</si>
  <si>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</si>
  <si>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</si>
  <si>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</si>
  <si>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</si>
  <si>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</si>
  <si>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</si>
  <si>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</si>
  <si>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</si>
  <si>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</si>
  <si>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</si>
  <si>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</si>
  <si>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</si>
  <si>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</si>
  <si>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</si>
  <si>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</si>
  <si>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</si>
  <si>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</si>
  <si>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</si>
  <si>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</si>
  <si>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</si>
  <si>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</si>
  <si>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</si>
  <si>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</si>
  <si>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</si>
  <si>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</si>
  <si>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</si>
  <si>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</si>
  <si>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</si>
  <si>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</si>
  <si>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</si>
  <si>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</si>
  <si>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</si>
  <si>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</si>
  <si>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</si>
  <si>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</si>
  <si>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</si>
  <si>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</si>
  <si>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</si>
  <si>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</si>
  <si>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</si>
  <si>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</si>
  <si>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</si>
  <si>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</si>
  <si>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</si>
  <si>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</si>
  <si>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</si>
  <si>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</si>
  <si>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</si>
  <si>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</si>
  <si>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</si>
  <si>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</si>
  <si>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</si>
  <si>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</si>
  <si>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</si>
  <si>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</si>
  <si>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</si>
  <si>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</si>
  <si>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</si>
  <si>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</si>
  <si>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</si>
  <si>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</si>
  <si>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</si>
  <si>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</si>
  <si>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</si>
  <si>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</si>
  <si>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</si>
  <si>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</si>
  <si>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</si>
  <si>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</si>
  <si>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</si>
  <si>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</si>
  <si>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</si>
  <si>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</si>
  <si>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</si>
  <si>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</si>
  <si>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</si>
  <si>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</si>
  <si>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</si>
  <si>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</si>
  <si>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</si>
  <si>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</si>
  <si>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</si>
  <si>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</si>
  <si>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</si>
  <si>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</si>
  <si>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</si>
  <si>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</si>
  <si>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</si>
  <si>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</si>
  <si>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</si>
  <si>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</si>
  <si>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</si>
  <si>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</si>
  <si>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</si>
  <si>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</si>
  <si>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</si>
  <si>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</si>
  <si>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</si>
  <si>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</si>
  <si>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</si>
  <si>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</si>
  <si>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</si>
  <si>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</si>
  <si>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</si>
  <si>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</si>
  <si>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</si>
  <si>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</si>
  <si>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</si>
  <si>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</si>
  <si>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</si>
  <si>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</si>
  <si>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</si>
  <si>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</si>
  <si>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</si>
  <si>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</si>
  <si>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</si>
  <si>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</si>
  <si>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</si>
  <si>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</si>
  <si>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</si>
  <si>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</si>
  <si>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</si>
  <si>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</si>
  <si>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</si>
  <si>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</si>
  <si>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</si>
  <si>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</si>
  <si>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</si>
  <si>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</si>
  <si>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</si>
  <si>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</si>
  <si>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</si>
  <si>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</si>
  <si>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</si>
  <si>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</si>
  <si>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</si>
  <si>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</si>
  <si>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</si>
  <si>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</si>
  <si>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</si>
  <si>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</si>
  <si>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</si>
  <si>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</si>
  <si>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</si>
  <si>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</si>
  <si>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</si>
  <si>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</si>
  <si>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</si>
  <si>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</si>
  <si>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</si>
  <si>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</si>
  <si>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</si>
  <si>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</si>
  <si>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</si>
  <si>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</si>
  <si>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</si>
  <si>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</si>
  <si>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</si>
  <si>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</si>
  <si>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</si>
  <si>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</si>
  <si>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</si>
  <si>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</si>
  <si>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</si>
  <si>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</si>
  <si>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</si>
  <si>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</si>
  <si>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</si>
  <si>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</si>
  <si>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</si>
  <si>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</si>
  <si>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</si>
  <si>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</si>
  <si>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</si>
  <si>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</si>
  <si>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</si>
  <si>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</si>
  <si>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</si>
  <si>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</si>
  <si>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</si>
  <si>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</si>
  <si>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</si>
  <si>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</si>
  <si>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</si>
  <si>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</si>
  <si>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</si>
  <si>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</si>
  <si>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</si>
  <si>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</si>
  <si>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</si>
  <si>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</si>
  <si>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</si>
  <si>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</si>
  <si>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</si>
  <si>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</si>
  <si>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</si>
  <si>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</si>
  <si>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</si>
  <si>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</si>
  <si>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</si>
  <si>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</si>
  <si>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</si>
  <si>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</si>
  <si>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</si>
  <si>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</si>
  <si>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</si>
  <si>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</si>
  <si>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</si>
  <si>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</si>
  <si>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</si>
  <si>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</si>
  <si>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</si>
  <si>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</si>
  <si>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</si>
  <si>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</si>
  <si>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</si>
  <si>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</si>
  <si>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</si>
  <si>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</si>
  <si>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</si>
  <si>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</si>
  <si>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</si>
  <si>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</si>
  <si>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</si>
  <si>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</si>
  <si>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</si>
  <si>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</si>
  <si>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</si>
  <si>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</si>
  <si>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</si>
  <si>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</si>
  <si>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</si>
  <si>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</si>
  <si>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</si>
  <si>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</si>
  <si>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</si>
  <si>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</si>
  <si>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</si>
  <si>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</si>
  <si>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</si>
  <si>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</si>
  <si>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</si>
  <si>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</si>
  <si>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</si>
  <si>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</si>
  <si>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</si>
  <si>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</si>
  <si>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</si>
  <si>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</si>
  <si>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</si>
  <si>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</si>
  <si>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</si>
  <si>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</si>
  <si>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</si>
  <si>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</si>
  <si>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</si>
  <si>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</si>
  <si>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</si>
  <si>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</si>
  <si>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</si>
  <si>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</si>
  <si>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</si>
  <si>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</si>
  <si>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</si>
  <si>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</si>
  <si>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</si>
  <si>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</si>
  <si>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</si>
  <si>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</si>
  <si>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</si>
  <si>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</si>
  <si>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</si>
  <si>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</si>
  <si>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</si>
  <si>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</si>
  <si>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</si>
  <si>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</si>
  <si>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</si>
  <si>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</si>
  <si>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</si>
  <si>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</si>
  <si>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</si>
  <si>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</si>
  <si>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</si>
  <si>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</si>
  <si>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</si>
  <si>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</si>
  <si>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</si>
  <si>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</si>
  <si>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</si>
  <si>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</si>
  <si>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</si>
  <si>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</si>
  <si>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</si>
  <si>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</si>
  <si>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</si>
  <si>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</si>
  <si>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</si>
  <si>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</si>
  <si>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</si>
  <si>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</si>
  <si>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</si>
  <si>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</si>
  <si>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</si>
  <si>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</si>
  <si>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</si>
  <si>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</si>
  <si>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</si>
  <si>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</si>
  <si>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</si>
  <si>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</si>
  <si>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</si>
  <si>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</si>
  <si>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</si>
  <si>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</si>
  <si>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</si>
  <si>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</si>
  <si>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</si>
  <si>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</si>
  <si>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</si>
  <si>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</si>
  <si>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</si>
  <si>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</si>
  <si>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</si>
  <si>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</si>
  <si>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</si>
  <si>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</si>
  <si>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</si>
  <si>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</si>
  <si>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</si>
  <si>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</si>
  <si>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</si>
  <si>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</si>
  <si>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</si>
  <si>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</si>
  <si>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</si>
  <si>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</si>
  <si>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</si>
  <si>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</si>
  <si>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</si>
  <si>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</si>
  <si>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</si>
  <si>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</si>
  <si>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</si>
  <si>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</si>
  <si>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</si>
  <si>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</si>
  <si>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</si>
  <si>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</si>
  <si>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</si>
  <si>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</si>
  <si>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</si>
  <si>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</si>
  <si>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</si>
  <si>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</si>
  <si>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</si>
  <si>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</si>
  <si>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</si>
  <si>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</si>
  <si>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</si>
  <si>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</si>
  <si>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</si>
  <si>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</si>
  <si>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</si>
  <si>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</si>
  <si>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</si>
  <si>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</si>
  <si>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</si>
  <si>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</si>
  <si>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</si>
  <si>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</si>
  <si>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</si>
  <si>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</si>
  <si>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</si>
  <si>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</si>
  <si>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</si>
  <si>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</si>
  <si>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</si>
  <si>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</si>
  <si>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</si>
  <si>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</si>
  <si>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</si>
  <si>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</si>
  <si>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</si>
  <si>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</si>
  <si>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</si>
  <si>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</si>
  <si>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</si>
  <si>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</si>
  <si>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</si>
  <si>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</si>
  <si>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</si>
  <si>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</si>
  <si>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</si>
  <si>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</si>
  <si>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</si>
  <si>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</si>
  <si>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</si>
  <si>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</si>
  <si>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</si>
  <si>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</si>
  <si>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</si>
  <si>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</si>
  <si>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</si>
  <si>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</si>
  <si>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</si>
  <si>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</si>
  <si>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</si>
  <si>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</si>
  <si>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</si>
  <si>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</si>
  <si>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</si>
  <si>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</si>
  <si>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</si>
  <si>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</si>
  <si>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</si>
  <si>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</si>
  <si>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</si>
  <si>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</si>
  <si>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</si>
  <si>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</si>
  <si>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</si>
  <si>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</si>
  <si>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</si>
  <si>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</si>
  <si>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</si>
  <si>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</si>
  <si>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</si>
  <si>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</si>
  <si>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</si>
  <si>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</si>
  <si>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</si>
  <si>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</si>
  <si>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</si>
  <si>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</si>
  <si>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</si>
  <si>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</si>
  <si>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</si>
  <si>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</si>
  <si>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</si>
  <si>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</si>
  <si>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</si>
  <si>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</si>
  <si>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</si>
  <si>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</si>
  <si>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</si>
  <si>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</si>
  <si>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</si>
  <si>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</si>
  <si>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</si>
  <si>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</si>
  <si>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</si>
  <si>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</si>
  <si>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</si>
  <si>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</si>
  <si>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</si>
  <si>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</si>
  <si>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</si>
  <si>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</si>
  <si>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</si>
  <si>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</si>
  <si>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</si>
  <si>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</si>
  <si>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</si>
  <si>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</si>
  <si>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</si>
  <si>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</si>
  <si>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</si>
  <si>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</si>
  <si>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</si>
  <si>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</si>
  <si>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</si>
  <si>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</si>
  <si>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</si>
  <si>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</si>
  <si>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</si>
  <si>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</si>
  <si>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</si>
  <si>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</si>
  <si>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</si>
  <si>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</si>
  <si>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</si>
  <si>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</si>
  <si>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</si>
  <si>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</si>
  <si>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</si>
  <si>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</si>
  <si>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</si>
  <si>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</si>
  <si>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</si>
  <si>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</si>
  <si>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</si>
  <si>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</si>
  <si>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</si>
  <si>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</si>
  <si>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</si>
  <si>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</si>
  <si>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</si>
  <si>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</si>
  <si>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</si>
  <si>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</si>
  <si>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</si>
  <si>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</si>
  <si>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</si>
  <si>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</si>
  <si>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</si>
  <si>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</si>
  <si>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</si>
  <si>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</si>
  <si>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</si>
  <si>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</si>
  <si>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</si>
  <si>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</si>
  <si>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</si>
  <si>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</si>
  <si>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</si>
  <si>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</si>
  <si>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</si>
  <si>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</si>
  <si>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</si>
  <si>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</si>
  <si>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</si>
  <si>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</si>
  <si>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</si>
  <si>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</si>
  <si>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</si>
  <si>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</si>
  <si>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</si>
  <si>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</si>
  <si>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</si>
  <si>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</si>
  <si>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</si>
  <si>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</si>
  <si>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</si>
  <si>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</si>
  <si>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</si>
  <si>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</si>
  <si>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</si>
  <si>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</si>
  <si>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</si>
  <si>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</si>
  <si>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</si>
  <si>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</si>
  <si>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</si>
  <si>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</si>
  <si>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</si>
  <si>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</si>
  <si>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</si>
  <si>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</si>
  <si>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</si>
  <si>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</si>
  <si>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</si>
  <si>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</si>
  <si>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</si>
  <si>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</si>
  <si>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</si>
  <si>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</si>
  <si>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</si>
  <si>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</si>
  <si>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</si>
  <si>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</si>
  <si>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</si>
  <si>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</si>
  <si>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</si>
  <si>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</si>
  <si>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</si>
  <si>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</si>
  <si>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</si>
  <si>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</si>
  <si>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</si>
  <si>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</si>
  <si>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</si>
  <si>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</si>
  <si>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</si>
  <si>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</si>
  <si>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</si>
  <si>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</si>
  <si>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</si>
  <si>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</si>
  <si>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</si>
  <si>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</si>
  <si>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</si>
  <si>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</si>
  <si>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</si>
  <si>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</si>
  <si>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</si>
  <si>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</si>
  <si>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</si>
  <si>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</si>
  <si>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</si>
  <si>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</si>
  <si>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</si>
  <si>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</si>
  <si>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</si>
  <si>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</si>
  <si>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</si>
  <si>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</si>
  <si>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</si>
  <si>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</si>
  <si>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</si>
  <si>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</si>
  <si>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</si>
  <si>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</si>
  <si>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</si>
  <si>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</si>
  <si>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</si>
  <si>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</si>
  <si>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</si>
  <si>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</si>
  <si>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</si>
  <si>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</si>
  <si>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</si>
  <si>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</si>
  <si>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</si>
  <si>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</si>
  <si>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</si>
  <si>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</si>
  <si>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</si>
  <si>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</si>
  <si>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</si>
  <si>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</si>
  <si>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</si>
  <si>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</si>
  <si>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</si>
  <si>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</si>
  <si>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</si>
  <si>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</si>
  <si>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</si>
  <si>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</si>
  <si>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</si>
  <si>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</si>
  <si>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</si>
  <si>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</si>
  <si>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</si>
  <si>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</si>
  <si>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</si>
  <si>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</si>
  <si>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</si>
  <si>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</si>
  <si>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</si>
  <si>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</si>
  <si>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</si>
  <si>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</si>
  <si>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</si>
  <si>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</si>
  <si>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</si>
  <si>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</si>
  <si>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</si>
  <si>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</si>
  <si>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</si>
  <si>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</si>
  <si>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</si>
  <si>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</si>
  <si>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</si>
  <si>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</si>
  <si>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</si>
  <si>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</si>
  <si>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</si>
  <si>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</si>
  <si>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</si>
  <si>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</si>
  <si>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</si>
  <si>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</si>
  <si>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</si>
  <si>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</si>
  <si>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</si>
  <si>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</si>
  <si>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</si>
  <si>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</si>
  <si>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</si>
  <si>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</si>
  <si>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</si>
  <si>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</si>
  <si>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</si>
  <si>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</si>
  <si>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</si>
  <si>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</si>
  <si>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</si>
  <si>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</si>
  <si>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</si>
  <si>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</si>
  <si>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</si>
  <si>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</si>
  <si>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</si>
  <si>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</si>
  <si>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</si>
  <si>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</si>
  <si>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</si>
  <si>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</si>
  <si>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</si>
  <si>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</si>
  <si>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</si>
  <si>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</si>
  <si>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</si>
  <si>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</si>
  <si>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</si>
  <si>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</si>
  <si>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</si>
  <si>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</si>
  <si>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</si>
  <si>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</si>
  <si>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</si>
  <si>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</si>
  <si>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</si>
  <si>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</si>
  <si>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</si>
  <si>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</si>
  <si>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</si>
  <si>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</si>
  <si>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</si>
  <si>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</si>
  <si>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</si>
  <si>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</si>
  <si>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</si>
  <si>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</si>
  <si>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</si>
  <si>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</si>
  <si>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</si>
  <si>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</si>
  <si>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</si>
  <si>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</si>
  <si>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</si>
  <si>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</si>
  <si>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</si>
  <si>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</si>
  <si>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</si>
  <si>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</si>
  <si>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</si>
  <si>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</si>
  <si>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</si>
  <si>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</si>
  <si>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</si>
  <si>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</si>
  <si>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</si>
  <si>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</si>
  <si>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</si>
  <si>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</si>
  <si>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</si>
  <si>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</si>
  <si>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</si>
  <si>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</si>
  <si>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</si>
  <si>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</si>
  <si>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</si>
  <si>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</si>
  <si>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</si>
  <si>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</si>
  <si>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</si>
  <si>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</si>
  <si>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</si>
  <si>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</si>
  <si>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</si>
  <si>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</si>
  <si>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</si>
  <si>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</si>
  <si>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</si>
  <si>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</si>
  <si>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</si>
  <si>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</si>
  <si>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</si>
  <si>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</si>
  <si>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</si>
  <si>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</si>
  <si>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</si>
  <si>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</si>
  <si>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</si>
  <si>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</si>
  <si>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</si>
  <si>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</si>
  <si>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</si>
  <si>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</si>
  <si>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</si>
  <si>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</si>
  <si>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</si>
  <si>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</si>
  <si>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</si>
  <si>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</si>
  <si>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</si>
  <si>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</si>
  <si>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</si>
  <si>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</si>
  <si>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</si>
  <si>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</si>
  <si>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</si>
  <si>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</si>
  <si>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</si>
  <si>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</si>
  <si>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</si>
  <si>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</si>
  <si>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</si>
  <si>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</si>
  <si>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</si>
  <si>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</si>
  <si>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</si>
  <si>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</si>
  <si>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</si>
  <si>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</si>
  <si>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</si>
  <si>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</si>
  <si>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</si>
  <si>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</si>
  <si>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</si>
  <si>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</si>
  <si>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</si>
  <si>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</si>
  <si>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</si>
  <si>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</si>
  <si>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</si>
  <si>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</si>
  <si>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</si>
  <si>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</si>
  <si>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</si>
  <si>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</si>
  <si>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</si>
  <si>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</si>
  <si>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</si>
  <si>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</si>
  <si>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</si>
  <si>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</si>
  <si>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</si>
  <si>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</si>
  <si>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</si>
  <si>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</si>
  <si>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</si>
  <si>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</si>
  <si>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</si>
  <si>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</si>
  <si>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</si>
  <si>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</si>
  <si>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</si>
  <si>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</si>
  <si>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</si>
  <si>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</si>
  <si>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</si>
  <si>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</si>
  <si>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</si>
  <si>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</si>
  <si>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</si>
  <si>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</si>
  <si>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</si>
  <si>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</si>
  <si>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</si>
  <si>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</si>
  <si>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</si>
  <si>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</si>
  <si>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</si>
  <si>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</si>
  <si>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</si>
  <si>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</si>
  <si>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</si>
  <si>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</si>
  <si>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</si>
  <si>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</si>
  <si>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</si>
  <si>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</si>
  <si>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</si>
  <si>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</si>
  <si>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</si>
  <si>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</si>
  <si>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</si>
  <si>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</si>
  <si>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</si>
  <si>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</si>
  <si>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</si>
  <si>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</si>
  <si>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</si>
  <si>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</si>
  <si>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</si>
  <si>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</si>
  <si>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</si>
  <si>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</si>
  <si>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</si>
  <si>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</si>
  <si>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</si>
  <si>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</si>
  <si>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</si>
  <si>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</si>
  <si>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</si>
  <si>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</si>
  <si>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</si>
  <si>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</si>
  <si>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</si>
  <si>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</si>
  <si>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</si>
  <si>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</si>
  <si>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</si>
  <si>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</si>
  <si>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</si>
  <si>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</si>
  <si>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</si>
  <si>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</si>
  <si>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</si>
  <si>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</si>
  <si>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</si>
  <si>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</si>
  <si>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</si>
  <si>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</si>
  <si>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</si>
  <si>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</si>
  <si>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</si>
  <si>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</si>
  <si>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</si>
  <si>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</si>
  <si>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</si>
  <si>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</si>
  <si>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</si>
  <si>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</si>
  <si>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</si>
  <si>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</si>
  <si>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</si>
  <si>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</si>
  <si>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</si>
  <si>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</si>
  <si>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</si>
  <si>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</si>
  <si>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</si>
  <si>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</si>
  <si>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</si>
  <si>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</si>
  <si>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</si>
  <si>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</si>
  <si>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</si>
  <si>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</si>
  <si>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</si>
  <si>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</si>
  <si>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</si>
  <si>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</si>
  <si>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</si>
  <si>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</si>
  <si>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</si>
  <si>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</si>
  <si>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</si>
  <si>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</si>
  <si>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</si>
  <si>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</si>
  <si>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</si>
  <si>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</si>
  <si>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</si>
  <si>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</si>
  <si>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</si>
  <si>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</si>
  <si>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</si>
  <si>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</si>
  <si>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</si>
  <si>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</si>
  <si>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</si>
  <si>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</si>
  <si>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</si>
  <si>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</si>
  <si>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</si>
  <si>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</si>
  <si>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</si>
  <si>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</si>
  <si>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</si>
  <si>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</si>
  <si>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</si>
  <si>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</si>
  <si>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</si>
  <si>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</si>
  <si>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</si>
  <si>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</si>
  <si>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</si>
  <si>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</si>
  <si>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</si>
  <si>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</si>
  <si>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</si>
  <si>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</si>
  <si>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</si>
  <si>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</si>
  <si>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</si>
  <si>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</si>
  <si>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</si>
  <si>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</si>
  <si>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</si>
  <si>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</si>
  <si>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</si>
  <si>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</si>
  <si>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</si>
  <si>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</si>
  <si>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</si>
  <si>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</si>
  <si>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</si>
  <si>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</si>
  <si>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</si>
  <si>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</si>
  <si>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</si>
  <si>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</si>
  <si>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</si>
  <si>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</si>
  <si>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</si>
  <si>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</si>
  <si>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</si>
  <si>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</si>
  <si>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</si>
  <si>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</si>
  <si>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</si>
  <si>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</si>
  <si>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</si>
  <si>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</si>
  <si>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</si>
  <si>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</si>
  <si>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</si>
  <si>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</si>
  <si>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</si>
  <si>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</si>
  <si>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</si>
  <si>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</si>
  <si>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</si>
  <si>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</si>
  <si>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</si>
  <si>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</si>
  <si>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</si>
  <si>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</si>
  <si>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</si>
  <si>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</si>
  <si>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</si>
  <si>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</si>
  <si>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</si>
  <si>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</si>
  <si>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</si>
  <si>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</si>
  <si>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</si>
  <si>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</si>
  <si>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</si>
  <si>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</si>
  <si>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</si>
  <si>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</si>
  <si>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</si>
  <si>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</si>
  <si>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</si>
  <si>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</si>
  <si>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</si>
  <si>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</si>
  <si>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</si>
  <si>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</si>
  <si>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</si>
  <si>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</si>
  <si>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</si>
  <si>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</si>
  <si>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</si>
  <si>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</si>
  <si>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</si>
  <si>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</si>
  <si>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</si>
  <si>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</si>
  <si>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</si>
  <si>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</si>
  <si>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</si>
  <si>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</si>
  <si>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</si>
  <si>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</si>
  <si>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</si>
  <si>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</si>
  <si>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</si>
  <si>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</si>
  <si>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</si>
  <si>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</si>
  <si>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</si>
  <si>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</si>
  <si>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</si>
  <si>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</si>
  <si>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</si>
  <si>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</si>
  <si>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</si>
  <si>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</si>
  <si>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</si>
  <si>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</si>
  <si>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</si>
  <si>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</si>
  <si>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</si>
  <si>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</si>
  <si>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</si>
  <si>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</si>
  <si>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</si>
  <si>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</si>
  <si>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</si>
  <si>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</si>
  <si>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</si>
  <si>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</si>
  <si>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</si>
  <si>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</si>
  <si>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</si>
  <si>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</si>
  <si>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</si>
  <si>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</si>
  <si>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</si>
  <si>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</si>
  <si>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</si>
  <si>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</si>
  <si>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</si>
  <si>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</si>
  <si>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</si>
  <si>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</si>
  <si>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</si>
  <si>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</si>
  <si>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</si>
  <si>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</si>
  <si>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</si>
  <si>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</si>
  <si>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</si>
  <si>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</si>
  <si>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</si>
  <si>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</si>
  <si>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</si>
  <si>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</si>
  <si>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</si>
  <si>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</si>
  <si>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</si>
  <si>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</si>
  <si>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</si>
  <si>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</si>
  <si>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</si>
  <si>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</si>
  <si>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</si>
  <si>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</si>
  <si>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</si>
  <si>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</si>
  <si>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</si>
  <si>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</si>
  <si>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</si>
  <si>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</si>
  <si>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</si>
  <si>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</si>
  <si>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</si>
  <si>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</si>
  <si>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</si>
  <si>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</si>
  <si>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</si>
  <si>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</si>
  <si>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</si>
  <si>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</si>
  <si>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</si>
  <si>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</si>
  <si>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</si>
  <si>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</si>
  <si>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</si>
  <si>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</si>
  <si>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</si>
  <si>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</si>
  <si>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</si>
  <si>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</si>
  <si>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</si>
  <si>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</si>
  <si>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</si>
  <si>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</si>
  <si>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</si>
  <si>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</si>
  <si>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</si>
  <si>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</si>
  <si>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</si>
  <si>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</si>
  <si>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</si>
  <si>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</si>
  <si>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</si>
  <si>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</si>
  <si>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</si>
  <si>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</si>
  <si>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</si>
  <si>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</si>
  <si>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</si>
  <si>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</si>
  <si>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</si>
  <si>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</si>
  <si>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</si>
  <si>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</si>
  <si>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</si>
  <si>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</si>
  <si>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</si>
  <si>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</si>
  <si>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</si>
  <si>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</si>
  <si>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</si>
  <si>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</si>
  <si>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</si>
  <si>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</si>
  <si>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</si>
  <si>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</si>
  <si>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</si>
  <si>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</si>
  <si>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</si>
  <si>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</si>
  <si>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</si>
  <si>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</si>
  <si>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</si>
  <si>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</si>
  <si>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</si>
  <si>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</si>
  <si>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</si>
  <si>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</si>
  <si>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</si>
  <si>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</si>
  <si>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</si>
  <si>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</si>
  <si>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</si>
  <si>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</si>
  <si>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</si>
  <si>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</si>
  <si>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</si>
  <si>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</si>
  <si>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</si>
  <si>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</si>
  <si>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</si>
  <si>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</si>
  <si>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</si>
  <si>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</si>
  <si>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</si>
  <si>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</si>
  <si>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</si>
  <si>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</si>
  <si>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</si>
  <si>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</si>
  <si>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</si>
  <si>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</si>
  <si>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</si>
  <si>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</si>
  <si>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</si>
  <si>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</si>
  <si>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</si>
  <si>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</si>
  <si>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</si>
  <si>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</si>
  <si>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</si>
  <si>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</si>
  <si>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</si>
  <si>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</si>
  <si>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</si>
  <si>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</si>
  <si>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</si>
  <si>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</si>
  <si>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</si>
  <si>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</si>
  <si>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</si>
  <si>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</si>
  <si>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</si>
  <si>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</si>
  <si>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</si>
  <si>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</si>
  <si>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</si>
  <si>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</si>
  <si>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</si>
  <si>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</si>
  <si>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</si>
  <si>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</si>
  <si>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</si>
  <si>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</si>
  <si>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</si>
  <si>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</si>
  <si>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</si>
  <si>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</si>
  <si>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</si>
  <si>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</si>
  <si>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</si>
  <si>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</si>
  <si>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</si>
  <si>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</si>
  <si>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</si>
  <si>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</si>
  <si>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</si>
  <si>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</si>
  <si>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</si>
  <si>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</si>
  <si>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</si>
  <si>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</si>
  <si>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</si>
  <si>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</si>
  <si>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</si>
  <si>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</si>
  <si>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</si>
  <si>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</si>
  <si>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</si>
  <si>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</si>
  <si>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</si>
  <si>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</si>
  <si>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</si>
  <si>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</si>
  <si>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</si>
  <si>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</si>
  <si>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</si>
  <si>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</si>
  <si>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</si>
  <si>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</si>
  <si>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</si>
  <si>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</si>
  <si>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</si>
  <si>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</si>
  <si>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</si>
  <si>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</si>
  <si>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</si>
  <si>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</si>
  <si>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</si>
  <si>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</si>
  <si>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</si>
  <si>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</si>
  <si>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</si>
  <si>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</si>
  <si>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</si>
  <si>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</si>
  <si>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</si>
  <si>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</si>
  <si>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</si>
  <si>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</si>
  <si>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</si>
  <si>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</si>
  <si>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</si>
  <si>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</si>
  <si>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</si>
  <si>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</si>
  <si>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</si>
  <si>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</si>
  <si>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</si>
  <si>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</si>
  <si>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</si>
  <si>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</si>
  <si>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</si>
  <si>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</si>
  <si>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</si>
  <si>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</si>
  <si>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</si>
  <si>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</si>
  <si>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</si>
  <si>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</si>
  <si>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</si>
  <si>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</si>
  <si>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</si>
  <si>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</si>
  <si>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</si>
  <si>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</si>
  <si>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</si>
  <si>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</si>
  <si>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</si>
  <si>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</si>
  <si>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</si>
  <si>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</si>
  <si>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</si>
  <si>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</si>
  <si>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</si>
  <si>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</si>
  <si>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</si>
  <si>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</si>
  <si>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</si>
  <si>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</si>
  <si>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</si>
  <si>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</si>
  <si>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</si>
  <si>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</si>
  <si>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</si>
  <si>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</si>
  <si>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</si>
  <si>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</si>
  <si>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</si>
  <si>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</si>
  <si>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</si>
  <si>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</si>
  <si>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</si>
  <si>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</si>
  <si>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</si>
  <si>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</si>
  <si>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</si>
  <si>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</si>
  <si>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</si>
  <si>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</si>
  <si>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</si>
  <si>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</si>
  <si>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</si>
  <si>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</si>
  <si>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</si>
  <si>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</si>
  <si>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</si>
  <si>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</si>
  <si>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</si>
  <si>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</si>
  <si>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</si>
  <si>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</si>
  <si>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</si>
  <si>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</si>
  <si>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</si>
  <si>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</si>
  <si>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</si>
  <si>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</si>
  <si>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</si>
  <si>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</si>
  <si>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</si>
  <si>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</si>
  <si>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</si>
  <si>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</si>
  <si>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</si>
  <si>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</si>
  <si>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</si>
  <si>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</si>
  <si>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</si>
  <si>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</si>
  <si>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</si>
  <si>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</si>
  <si>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</si>
  <si>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</si>
  <si>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</si>
  <si>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</si>
  <si>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</si>
  <si>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</si>
  <si>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</si>
  <si>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</si>
  <si>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</si>
  <si>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</si>
  <si>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</si>
  <si>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</si>
  <si>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</si>
  <si>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</si>
  <si>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</si>
  <si>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</si>
  <si>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</si>
  <si>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</si>
  <si>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</si>
  <si>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</si>
  <si>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</si>
  <si>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</si>
  <si>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</si>
  <si>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</si>
  <si>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</si>
  <si>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</si>
  <si>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</si>
  <si>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</si>
  <si>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</si>
  <si>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</si>
  <si>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</si>
  <si>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</si>
  <si>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</si>
  <si>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</si>
  <si>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</si>
  <si>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</si>
  <si>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</si>
  <si>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</si>
  <si>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</si>
  <si>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</si>
  <si>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</si>
  <si>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</si>
  <si>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</si>
  <si>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</si>
  <si>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</si>
  <si>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</si>
  <si>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</si>
  <si>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</si>
  <si>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</si>
  <si>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</si>
  <si>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</si>
  <si>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</si>
  <si>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</si>
  <si>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</si>
  <si>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</si>
  <si>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</si>
  <si>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</si>
  <si>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</si>
  <si>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</si>
  <si>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</si>
  <si>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</si>
  <si>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</si>
  <si>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</si>
  <si>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</si>
  <si>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</si>
  <si>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</si>
  <si>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</si>
  <si>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</si>
  <si>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</si>
  <si>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</si>
  <si>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</si>
  <si>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</si>
  <si>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</si>
  <si>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</si>
  <si>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</si>
  <si>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</si>
  <si>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</si>
  <si>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</si>
  <si>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</si>
  <si>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</si>
  <si>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</si>
  <si>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</si>
  <si>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</si>
  <si>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</si>
  <si>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</si>
  <si>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</si>
  <si>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</si>
  <si>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</si>
  <si>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</si>
  <si>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</si>
  <si>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</si>
  <si>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</si>
  <si>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</si>
  <si>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</si>
  <si>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</si>
  <si>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</si>
  <si>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</si>
  <si>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</si>
  <si>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</si>
  <si>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</si>
  <si>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</si>
  <si>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</si>
  <si>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</si>
  <si>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</si>
  <si>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</si>
  <si>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</si>
  <si>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</si>
  <si>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</si>
  <si>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</si>
  <si>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</si>
  <si>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</si>
  <si>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</si>
  <si>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</si>
  <si>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</si>
  <si>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</si>
  <si>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</si>
  <si>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</si>
  <si>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</si>
  <si>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</si>
  <si>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</si>
  <si>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</si>
  <si>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</si>
  <si>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</si>
  <si>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</si>
  <si>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</si>
  <si>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</si>
  <si>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</si>
  <si>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</si>
  <si>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</si>
  <si>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</si>
  <si>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</si>
  <si>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</si>
  <si>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</si>
  <si>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</si>
  <si>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</si>
  <si>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</si>
  <si>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</si>
  <si>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</si>
  <si>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</si>
  <si>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</si>
  <si>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</si>
  <si>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</si>
  <si>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</si>
  <si>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</si>
  <si>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</si>
  <si>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</si>
  <si>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</si>
  <si>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</si>
  <si>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</si>
  <si>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</si>
  <si>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</si>
  <si>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</si>
  <si>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</si>
  <si>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</si>
  <si>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</si>
  <si>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</si>
  <si>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</si>
  <si>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</si>
  <si>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</si>
  <si>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</si>
  <si>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</si>
  <si>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</si>
  <si>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</si>
  <si>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</si>
  <si>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</si>
  <si>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</si>
  <si>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</si>
  <si>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</si>
  <si>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</si>
  <si>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</si>
  <si>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</si>
  <si>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</si>
  <si>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</si>
  <si>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</si>
  <si>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</si>
  <si>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</si>
  <si>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</si>
  <si>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</si>
  <si>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</si>
  <si>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</si>
  <si>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</si>
  <si>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</si>
  <si>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</si>
  <si>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</si>
  <si>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</si>
  <si>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</si>
  <si>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</si>
  <si>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</si>
  <si>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</si>
  <si>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</si>
  <si>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</si>
  <si>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</si>
  <si>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</si>
  <si>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</si>
  <si>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</si>
  <si>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</si>
  <si>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</si>
  <si>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</si>
  <si>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</si>
  <si>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</si>
  <si>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</si>
  <si>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</si>
  <si>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</si>
  <si>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</si>
  <si>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</si>
  <si>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</si>
  <si>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</si>
  <si>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</si>
  <si>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</si>
  <si>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</si>
  <si>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</si>
  <si>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</si>
  <si>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</si>
  <si>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</si>
  <si>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</si>
  <si>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</si>
  <si>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</si>
  <si>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</si>
  <si>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</si>
  <si>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</si>
  <si>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</si>
  <si>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</si>
  <si>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</si>
  <si>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</si>
  <si>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</si>
  <si>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</si>
  <si>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</si>
  <si>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</si>
  <si>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</si>
  <si>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</si>
  <si>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</si>
  <si>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</si>
  <si>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</si>
  <si>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</si>
  <si>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</si>
  <si>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</si>
  <si>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</si>
  <si>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</si>
  <si>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</si>
  <si>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</si>
  <si>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</si>
  <si>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</si>
  <si>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</si>
  <si>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</si>
  <si>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</si>
  <si>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</si>
  <si>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</si>
  <si>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</si>
  <si>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</si>
  <si>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</si>
  <si>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</si>
  <si>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</si>
  <si>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</si>
  <si>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</si>
  <si>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</si>
  <si>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</si>
  <si>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</si>
  <si>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</si>
  <si>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</si>
  <si>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</si>
  <si>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</si>
  <si>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</si>
  <si>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</si>
  <si>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</si>
  <si>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</si>
  <si>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</si>
  <si>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</si>
  <si>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</si>
  <si>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</si>
  <si>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</si>
  <si>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</si>
  <si>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</si>
  <si>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</si>
  <si>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</si>
  <si>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</si>
  <si>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</si>
  <si>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</si>
  <si>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</si>
  <si>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</si>
  <si>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</si>
  <si>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</si>
  <si>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</si>
  <si>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</si>
  <si>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</si>
  <si>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</si>
  <si>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</si>
  <si>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</si>
  <si>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</si>
  <si>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</si>
  <si>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</si>
  <si>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</si>
  <si>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</si>
  <si>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</si>
  <si>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</si>
  <si>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</si>
  <si>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</si>
  <si>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</si>
  <si>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</si>
  <si>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</si>
  <si>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</si>
  <si>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</si>
  <si>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</si>
  <si>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</si>
  <si>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</si>
  <si>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</si>
  <si>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</si>
  <si>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</si>
  <si>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</si>
  <si>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</si>
  <si>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</si>
  <si>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</si>
  <si>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</si>
  <si>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</si>
  <si>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</si>
  <si>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</si>
  <si>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</si>
  <si>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</si>
  <si>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</si>
  <si>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</si>
  <si>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</si>
  <si>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</si>
  <si>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</si>
  <si>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</si>
  <si>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</si>
  <si>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</si>
  <si>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</si>
  <si>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</si>
  <si>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</si>
  <si>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</si>
  <si>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</si>
  <si>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</si>
  <si>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</si>
  <si>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</si>
  <si>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</si>
  <si>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</si>
  <si>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</si>
  <si>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</si>
  <si>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</si>
  <si>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</si>
  <si>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</si>
  <si>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</si>
  <si>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</si>
  <si>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</si>
  <si>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</si>
  <si>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</si>
  <si>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</si>
  <si>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</si>
  <si>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</si>
  <si>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</si>
  <si>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</si>
  <si>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</si>
  <si>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</si>
  <si>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</si>
  <si>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</si>
  <si>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</si>
  <si>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</si>
  <si>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</si>
  <si>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</si>
  <si>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</si>
  <si>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</si>
  <si>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</si>
  <si>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</si>
  <si>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</si>
  <si>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</si>
  <si>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</si>
  <si>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</si>
  <si>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</si>
  <si>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</si>
  <si>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</si>
  <si>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</si>
  <si>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</si>
  <si>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</si>
  <si>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</si>
  <si>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</si>
  <si>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</si>
  <si>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</si>
  <si>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</si>
  <si>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</si>
  <si>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</si>
  <si>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</si>
  <si>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</si>
  <si>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</si>
  <si>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</si>
  <si>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</si>
  <si>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</si>
  <si>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</si>
  <si>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</si>
  <si>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</si>
  <si>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</si>
  <si>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</si>
  <si>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</si>
  <si>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</si>
  <si>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</si>
  <si>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</si>
  <si>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</si>
  <si>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</si>
  <si>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</si>
  <si>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</si>
  <si>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</si>
  <si>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</si>
  <si>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</si>
  <si>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</si>
  <si>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</si>
  <si>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</si>
  <si>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</si>
  <si>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</si>
  <si>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</si>
  <si>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</si>
  <si>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</si>
  <si>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</si>
  <si>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</si>
  <si>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</si>
  <si>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</si>
  <si>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</si>
  <si>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</si>
  <si>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</si>
  <si>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</si>
  <si>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</si>
  <si>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</si>
  <si>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</si>
  <si>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</si>
  <si>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</si>
  <si>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</si>
  <si>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</si>
  <si>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</si>
  <si>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</si>
  <si>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</si>
  <si>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</si>
  <si>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</si>
  <si>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</si>
  <si>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</si>
  <si>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</si>
  <si>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</si>
  <si>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</si>
  <si>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</si>
  <si>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</si>
  <si>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</si>
  <si>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</si>
  <si>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</si>
  <si>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</si>
  <si>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</si>
  <si>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</si>
  <si>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</si>
  <si>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</si>
  <si>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</si>
  <si>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</si>
  <si>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</si>
  <si>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</si>
  <si>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</si>
  <si>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</si>
  <si>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</si>
  <si>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</si>
  <si>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</si>
  <si>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</si>
  <si>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</si>
  <si>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</si>
  <si>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</si>
  <si>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</si>
  <si>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</si>
  <si>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</si>
  <si>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</si>
  <si>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</si>
  <si>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</si>
  <si>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</si>
  <si>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</si>
  <si>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</si>
  <si>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</si>
  <si>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</si>
  <si>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</si>
  <si>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</si>
  <si>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</si>
  <si>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</si>
  <si>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</si>
  <si>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</si>
  <si>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</si>
  <si>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</si>
  <si>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</si>
  <si>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</si>
  <si>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</si>
  <si>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</si>
  <si>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</si>
  <si>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</si>
  <si>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</si>
  <si>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</si>
  <si>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</si>
  <si>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</si>
  <si>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</si>
  <si>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</si>
  <si>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</si>
  <si>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</si>
  <si>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</si>
  <si>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</si>
  <si>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</si>
  <si>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</si>
  <si>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</si>
  <si>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</si>
  <si>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</si>
  <si>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</si>
  <si>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</si>
  <si>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</si>
  <si>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</si>
  <si>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</si>
  <si>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</si>
  <si>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</si>
  <si>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</si>
  <si>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</si>
  <si>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</si>
  <si>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</si>
  <si>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</si>
  <si>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</si>
  <si>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</si>
  <si>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</si>
  <si>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</si>
  <si>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</si>
  <si>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</si>
  <si>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</si>
  <si>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</si>
  <si>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</si>
  <si>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</si>
  <si>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</si>
  <si>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</si>
  <si>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</si>
  <si>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</si>
  <si>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</si>
  <si>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</si>
  <si>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</si>
  <si>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</si>
  <si>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</si>
  <si>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</si>
  <si>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</si>
  <si>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</si>
  <si>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</si>
  <si>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</si>
  <si>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</si>
  <si>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</si>
  <si>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</si>
  <si>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</si>
  <si>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</si>
  <si>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</si>
  <si>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</si>
  <si>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</si>
  <si>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</si>
  <si>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</si>
  <si>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</si>
  <si>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</si>
  <si>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</si>
  <si>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</si>
  <si>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</si>
  <si>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</si>
  <si>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</si>
  <si>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</si>
  <si>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</si>
  <si>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</si>
  <si>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</si>
  <si>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</si>
  <si>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</si>
  <si>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</si>
  <si>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</si>
  <si>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</si>
  <si>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</si>
  <si>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</si>
  <si>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</si>
  <si>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</si>
  <si>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</si>
  <si>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</si>
  <si>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</si>
  <si>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</si>
  <si>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</si>
  <si>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</si>
  <si>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</si>
  <si>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</si>
  <si>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</si>
  <si>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</si>
  <si>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</si>
  <si>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</si>
  <si>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</si>
  <si>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</si>
  <si>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</si>
  <si>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</si>
  <si>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</si>
  <si>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</si>
  <si>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</si>
  <si>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</si>
  <si>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</si>
  <si>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</si>
  <si>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</si>
  <si>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</si>
  <si>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</si>
  <si>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</si>
  <si>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</si>
  <si>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</si>
  <si>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</si>
  <si>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</si>
  <si>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</si>
  <si>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</si>
  <si>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</si>
  <si>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</si>
  <si>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</si>
  <si>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</si>
  <si>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</si>
  <si>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</si>
  <si>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</si>
  <si>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</si>
  <si>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</si>
  <si>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</si>
  <si>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</si>
  <si>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</si>
  <si>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</si>
  <si>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</si>
  <si>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</si>
  <si>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</si>
  <si>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</si>
  <si>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</si>
  <si>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</si>
  <si>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</si>
  <si>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</si>
  <si>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</si>
  <si>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</si>
  <si>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</si>
  <si>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</si>
  <si>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</si>
  <si>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</si>
  <si>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</si>
  <si>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</si>
  <si>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</si>
  <si>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</si>
  <si>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</si>
  <si>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</si>
  <si>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</si>
  <si>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</si>
  <si>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</si>
  <si>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</si>
  <si>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</si>
  <si>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</si>
  <si>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</si>
  <si>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</si>
  <si>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</si>
  <si>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</si>
  <si>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</si>
  <si>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</si>
  <si>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</si>
  <si>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</si>
  <si>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</si>
  <si>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</si>
  <si>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</si>
  <si>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</si>
  <si>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</si>
  <si>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</si>
  <si>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</si>
  <si>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</si>
  <si>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</si>
  <si>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</si>
  <si>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</si>
  <si>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</si>
  <si>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</si>
  <si>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</si>
  <si>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</si>
  <si>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</si>
  <si>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</si>
  <si>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</si>
  <si>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</si>
  <si>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</si>
  <si>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</si>
  <si>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</si>
  <si>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</si>
  <si>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</si>
  <si>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</si>
  <si>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</si>
  <si>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</si>
  <si>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</si>
  <si>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</si>
  <si>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</si>
  <si>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</si>
  <si>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</si>
  <si>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</si>
  <si>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</si>
  <si>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</si>
  <si>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</si>
  <si>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</si>
  <si>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</si>
  <si>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</si>
  <si>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</si>
  <si>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</si>
  <si>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</si>
  <si>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</si>
  <si>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</si>
  <si>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</si>
  <si>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</si>
  <si>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</si>
  <si>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</si>
  <si>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</si>
  <si>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</si>
  <si>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</si>
  <si>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</si>
  <si>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</si>
  <si>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</si>
  <si>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</si>
  <si>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</si>
  <si>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</si>
  <si>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</si>
  <si>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</si>
  <si>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</si>
  <si>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</si>
  <si>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</si>
  <si>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</si>
  <si>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</si>
  <si>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</si>
  <si>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</si>
  <si>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</si>
  <si>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</si>
  <si>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</si>
  <si>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</si>
  <si>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</si>
  <si>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</si>
  <si>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</si>
  <si>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</si>
  <si>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</si>
  <si>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</si>
  <si>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</si>
  <si>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</si>
  <si>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</si>
  <si>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</si>
  <si>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</si>
  <si>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</si>
  <si>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</si>
  <si>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</si>
  <si>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</si>
  <si>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</si>
  <si>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</si>
  <si>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</si>
  <si>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</si>
  <si>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</si>
  <si>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</si>
  <si>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</si>
  <si>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</si>
  <si>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</si>
  <si>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</si>
  <si>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</si>
  <si>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</si>
  <si>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</si>
  <si>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</si>
  <si>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</si>
  <si>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</si>
  <si>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</si>
  <si>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</si>
  <si>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</si>
  <si>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</si>
  <si>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</si>
  <si>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</si>
  <si>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</si>
  <si>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</si>
  <si>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</si>
  <si>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</si>
  <si>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</si>
  <si>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</si>
  <si>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</si>
  <si>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</si>
  <si>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</si>
  <si>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</si>
  <si>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</si>
  <si>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</si>
  <si>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</si>
  <si>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</si>
  <si>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</si>
  <si>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</si>
  <si>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</si>
  <si>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</si>
  <si>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</si>
  <si>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</si>
  <si>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</si>
  <si>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</si>
  <si>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</si>
  <si>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</si>
  <si>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</si>
  <si>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</si>
  <si>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</si>
  <si>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</si>
  <si>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</si>
  <si>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</si>
  <si>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</si>
  <si>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</si>
  <si>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</si>
  <si>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</si>
  <si>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</si>
  <si>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</si>
  <si>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</si>
  <si>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</si>
  <si>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</si>
  <si>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</si>
  <si>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</si>
  <si>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</si>
  <si>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</si>
  <si>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</si>
  <si>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</si>
  <si>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</si>
  <si>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</si>
  <si>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</si>
  <si>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</si>
  <si>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</si>
  <si>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</si>
  <si>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</si>
  <si>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</si>
  <si>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</si>
  <si>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</si>
  <si>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</si>
  <si>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</si>
  <si>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</si>
  <si>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</si>
  <si>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</si>
  <si>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</si>
  <si>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</si>
  <si>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</si>
  <si>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</si>
  <si>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</si>
  <si>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</si>
  <si>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</si>
  <si>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</si>
  <si>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</si>
  <si>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</si>
  <si>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</si>
  <si>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</si>
  <si>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</si>
  <si>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</si>
  <si>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</si>
  <si>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</si>
  <si>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</si>
  <si>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</si>
  <si>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</si>
  <si>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</si>
  <si>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</si>
  <si>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</si>
  <si>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</si>
  <si>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</si>
  <si>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</si>
  <si>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</si>
  <si>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</si>
  <si>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</si>
  <si>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</si>
  <si>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</si>
  <si>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</si>
  <si>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</si>
  <si>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</si>
  <si>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</si>
  <si>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</si>
  <si>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</si>
  <si>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</si>
  <si>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</si>
  <si>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</si>
  <si>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</si>
  <si>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</si>
  <si>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</si>
  <si>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</si>
  <si>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</si>
  <si>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</si>
  <si>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</si>
  <si>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</si>
  <si>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</si>
  <si>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</si>
  <si>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</si>
  <si>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</si>
  <si>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</si>
  <si>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</si>
  <si>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</si>
  <si>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</si>
  <si>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</si>
  <si>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</si>
  <si>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</si>
  <si>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</si>
  <si>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</si>
  <si>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</si>
  <si>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</si>
  <si>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</si>
  <si>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</si>
  <si>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</si>
  <si>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</si>
  <si>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</si>
  <si>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</si>
  <si>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</si>
  <si>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</si>
  <si>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</si>
  <si>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</si>
  <si>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</si>
  <si>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</si>
  <si>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</si>
  <si>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</si>
  <si>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</si>
  <si>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</si>
  <si>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</si>
  <si>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</si>
  <si>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</si>
  <si>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</si>
  <si>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</si>
  <si>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</si>
  <si>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</si>
  <si>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</si>
  <si>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</si>
  <si>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</si>
  <si>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</si>
  <si>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</si>
  <si>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</si>
  <si>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</si>
  <si>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</si>
  <si>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</si>
  <si>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</si>
  <si>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</si>
  <si>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</si>
  <si>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</si>
  <si>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</si>
  <si>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</si>
  <si>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</si>
  <si>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</si>
  <si>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</si>
  <si>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</si>
  <si>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</si>
  <si>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</si>
  <si>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</si>
  <si>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</si>
  <si>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</si>
  <si>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</si>
  <si>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</si>
  <si>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</si>
  <si>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</si>
  <si>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</si>
  <si>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</si>
  <si>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</si>
  <si>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</si>
  <si>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</si>
  <si>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</si>
  <si>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</si>
  <si>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</si>
  <si>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</si>
  <si>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</si>
  <si>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</si>
  <si>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</si>
  <si>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</si>
  <si>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</si>
  <si>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</si>
  <si>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</si>
  <si>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</si>
  <si>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</si>
  <si>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</si>
  <si>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</si>
  <si>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</si>
  <si>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</si>
  <si>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</si>
  <si>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</si>
  <si>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</si>
  <si>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</si>
  <si>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</si>
  <si>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</si>
  <si>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</si>
  <si>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</si>
  <si>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</si>
  <si>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</si>
  <si>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</si>
  <si>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</si>
  <si>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</si>
  <si>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</si>
  <si>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</si>
  <si>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</si>
  <si>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</si>
  <si>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</si>
  <si>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</si>
  <si>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</si>
  <si>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</si>
  <si>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</si>
  <si>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</si>
  <si>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</si>
  <si>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</si>
  <si>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</si>
  <si>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</si>
  <si>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</si>
  <si>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</si>
  <si>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</si>
  <si>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</si>
  <si>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</si>
  <si>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</si>
  <si>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</si>
  <si>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</si>
  <si>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</si>
  <si>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</si>
  <si>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</si>
  <si>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</si>
  <si>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</si>
  <si>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</si>
  <si>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</si>
  <si>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</si>
  <si>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</si>
  <si>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</si>
  <si>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</si>
  <si>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</si>
  <si>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</si>
  <si>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</si>
  <si>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</si>
  <si>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</si>
  <si>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</si>
  <si>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</si>
  <si>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</si>
  <si>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</si>
  <si>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</si>
  <si>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</si>
  <si>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</si>
  <si>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</si>
  <si>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</si>
  <si>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</si>
  <si>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</si>
  <si>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</si>
  <si>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</si>
  <si>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</si>
  <si>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</si>
  <si>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</si>
  <si>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</si>
  <si>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</si>
  <si>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</si>
  <si>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</si>
  <si>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</si>
  <si>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</si>
  <si>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</si>
  <si>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</si>
  <si>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</si>
  <si>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</si>
  <si>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</si>
  <si>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</si>
  <si>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</si>
  <si>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</si>
  <si>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</si>
  <si>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</si>
  <si>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</si>
  <si>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</si>
  <si>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</si>
  <si>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</si>
  <si>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</si>
  <si>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</si>
  <si>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</si>
  <si>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</si>
  <si>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</si>
  <si>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</si>
  <si>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</si>
  <si>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</si>
  <si>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</si>
  <si>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</si>
  <si>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</si>
  <si>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</si>
  <si>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</si>
  <si>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</si>
  <si>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</si>
  <si>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</si>
  <si>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</si>
  <si>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</si>
  <si>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</si>
  <si>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</si>
  <si>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</si>
  <si>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</si>
  <si>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</si>
  <si>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</si>
  <si>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</si>
  <si>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</si>
  <si>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</si>
  <si>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</si>
  <si>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</si>
  <si>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</si>
  <si>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</si>
  <si>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</si>
  <si>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</si>
  <si>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</si>
  <si>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</si>
  <si>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</si>
  <si>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</si>
  <si>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</si>
  <si>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</si>
  <si>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</si>
  <si>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</si>
  <si>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</si>
  <si>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</si>
  <si>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</si>
  <si>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</si>
  <si>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</si>
  <si>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</si>
  <si>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</si>
  <si>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</si>
  <si>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</si>
  <si>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</si>
  <si>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</si>
  <si>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</si>
  <si>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</si>
  <si>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</si>
  <si>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</si>
  <si>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</si>
  <si>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</si>
  <si>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</si>
  <si>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</si>
  <si>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</si>
  <si>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</si>
  <si>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</si>
  <si>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</si>
  <si>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</si>
  <si>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</si>
  <si>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</si>
  <si>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</si>
  <si>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</si>
  <si>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</si>
  <si>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</si>
  <si>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</si>
  <si>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</si>
  <si>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</si>
  <si>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</si>
  <si>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</si>
  <si>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</si>
  <si>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</si>
  <si>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</si>
  <si>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</si>
  <si>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</si>
  <si>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</si>
  <si>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</si>
  <si>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</si>
  <si>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</si>
  <si>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</si>
  <si>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</si>
  <si>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</si>
  <si>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</si>
  <si>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</si>
  <si>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</si>
  <si>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</si>
  <si>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</si>
  <si>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</si>
  <si>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</si>
  <si>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</si>
  <si>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</si>
  <si>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</si>
  <si>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</si>
  <si>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</si>
  <si>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</si>
  <si>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</si>
  <si>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</si>
  <si>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</si>
  <si>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</si>
  <si>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</si>
  <si>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</si>
  <si>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</si>
  <si>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</si>
  <si>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</si>
  <si>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</si>
  <si>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</si>
  <si>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</si>
  <si>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</si>
  <si>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</si>
  <si>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</si>
  <si>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</si>
  <si>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</si>
  <si>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</si>
  <si>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</si>
  <si>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</si>
  <si>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</si>
  <si>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</si>
  <si>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</si>
  <si>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</si>
  <si>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</si>
  <si>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</si>
  <si>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</si>
  <si>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</si>
  <si>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</si>
  <si>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</si>
  <si>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</si>
  <si>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</si>
  <si>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</si>
  <si>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</si>
  <si>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</si>
  <si>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</si>
  <si>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</si>
  <si>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</si>
  <si>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</si>
  <si>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</si>
  <si>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</si>
  <si>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</si>
  <si>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</si>
  <si>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</si>
  <si>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</si>
  <si>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</si>
  <si>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</si>
  <si>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</si>
  <si>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</si>
  <si>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</si>
  <si>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</si>
  <si>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</si>
  <si>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</si>
  <si>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</si>
  <si>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</si>
  <si>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</si>
  <si>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</si>
  <si>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</si>
  <si>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</si>
  <si>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</si>
  <si>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</si>
  <si>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</si>
  <si>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</si>
  <si>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</si>
  <si>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</si>
  <si>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</si>
  <si>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</si>
  <si>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</si>
  <si>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</si>
  <si>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</si>
  <si>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</si>
  <si>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</si>
  <si>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</si>
  <si>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</si>
  <si>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</si>
  <si>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</si>
  <si>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</si>
  <si>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</si>
  <si>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</si>
  <si>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</si>
  <si>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</si>
  <si>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</si>
  <si>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</si>
  <si>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</si>
  <si>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</si>
  <si>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</si>
  <si>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</si>
  <si>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</si>
  <si>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</si>
  <si>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</si>
  <si>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</si>
  <si>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</si>
  <si>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</si>
  <si>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</si>
  <si>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</si>
  <si>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</si>
  <si>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</si>
  <si>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</si>
  <si>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</si>
  <si>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</si>
  <si>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</si>
  <si>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</si>
  <si>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</si>
  <si>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</si>
  <si>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</si>
  <si>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</si>
  <si>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</si>
  <si>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</si>
  <si>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</si>
  <si>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</si>
  <si>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</si>
  <si>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</si>
  <si>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</si>
  <si>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</si>
  <si>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</si>
  <si>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</si>
  <si>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</si>
  <si>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</si>
  <si>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</si>
  <si>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</si>
  <si>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</si>
  <si>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</si>
  <si>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</si>
  <si>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</si>
  <si>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</si>
  <si>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</si>
  <si>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</si>
  <si>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</si>
  <si>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</si>
  <si>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</si>
  <si>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</si>
  <si>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</si>
  <si>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</si>
  <si>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</si>
  <si>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</si>
  <si>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</si>
  <si>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</si>
  <si>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</si>
  <si>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</si>
  <si>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</si>
  <si>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</si>
  <si>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</si>
  <si>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</si>
  <si>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</si>
  <si>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</si>
  <si>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</si>
  <si>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</si>
  <si>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</si>
  <si>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</si>
  <si>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</si>
  <si>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</si>
  <si>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</si>
  <si>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</si>
  <si>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</si>
  <si>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</si>
  <si>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</si>
  <si>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</si>
  <si>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</si>
  <si>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</si>
  <si>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</si>
  <si>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</si>
  <si>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</si>
  <si>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</si>
  <si>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</si>
  <si>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</si>
  <si>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</si>
  <si>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</si>
  <si>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</si>
  <si>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</si>
  <si>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</si>
  <si>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</si>
  <si>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</si>
  <si>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</si>
  <si>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</si>
  <si>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</si>
  <si>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</si>
  <si>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</si>
  <si>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</si>
  <si>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</si>
  <si>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</si>
  <si>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</si>
  <si>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</si>
  <si>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</si>
  <si>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</si>
  <si>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</si>
  <si>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</si>
  <si>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</si>
  <si>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</si>
  <si>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</si>
  <si>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</si>
  <si>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</si>
  <si>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</si>
  <si>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</si>
  <si>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</si>
  <si>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</si>
  <si>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</si>
  <si>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</si>
  <si>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</si>
  <si>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</si>
  <si>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</si>
  <si>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</si>
  <si>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</si>
  <si>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</si>
  <si>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</si>
  <si>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</si>
  <si>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</si>
  <si>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</si>
  <si>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</si>
  <si>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</si>
  <si>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</si>
  <si>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</si>
  <si>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</si>
  <si>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</si>
  <si>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</si>
  <si>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</si>
  <si>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</si>
  <si>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</si>
  <si>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</si>
  <si>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</si>
  <si>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</si>
  <si>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</si>
  <si>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</si>
  <si>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</si>
  <si>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</si>
  <si>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</si>
  <si>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</si>
  <si>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</si>
  <si>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</si>
  <si>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</si>
  <si>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</si>
  <si>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</si>
  <si>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</si>
  <si>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</si>
  <si>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</si>
  <si>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</si>
  <si>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</si>
  <si>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</si>
  <si>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</si>
  <si>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</si>
  <si>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</si>
  <si>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</si>
  <si>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</si>
  <si>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</si>
  <si>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</si>
  <si>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</si>
  <si>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</si>
  <si>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</si>
  <si>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</si>
  <si>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</si>
  <si>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</si>
  <si>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</si>
  <si>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</si>
  <si>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</si>
  <si>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</si>
  <si>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</si>
  <si>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</si>
  <si>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</si>
  <si>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</si>
  <si>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</si>
  <si>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</si>
  <si>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</si>
  <si>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</si>
  <si>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</si>
  <si>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</si>
  <si>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</si>
  <si>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</si>
  <si>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</si>
  <si>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</si>
  <si>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</si>
  <si>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</si>
  <si>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</si>
  <si>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</si>
  <si>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</si>
  <si>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</si>
  <si>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</si>
  <si>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</si>
  <si>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</si>
  <si>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</si>
  <si>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</si>
  <si>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</si>
  <si>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</si>
  <si>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</si>
  <si>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</si>
  <si>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</si>
  <si>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</si>
  <si>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</si>
  <si>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</si>
  <si>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</si>
  <si>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</si>
  <si>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</si>
  <si>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</si>
  <si>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</si>
  <si>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</si>
  <si>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</si>
  <si>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</si>
  <si>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</si>
  <si>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</si>
  <si>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</si>
  <si>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</si>
  <si>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</si>
  <si>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</si>
  <si>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</si>
  <si>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</si>
  <si>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</si>
  <si>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</si>
  <si>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</si>
  <si>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</si>
  <si>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</si>
  <si>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</si>
  <si>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</si>
  <si>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</si>
  <si>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</si>
  <si>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</si>
  <si>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</si>
  <si>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</si>
  <si>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</si>
  <si>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</si>
  <si>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</si>
  <si>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</si>
  <si>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</si>
  <si>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</si>
  <si>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</si>
  <si>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</si>
  <si>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</si>
  <si>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</si>
  <si>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</si>
  <si>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</si>
  <si>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</si>
  <si>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</si>
  <si>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</si>
  <si>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</si>
  <si>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</si>
  <si>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</si>
  <si>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</si>
  <si>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</si>
  <si>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</si>
  <si>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</si>
  <si>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</si>
  <si>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</si>
  <si>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</si>
  <si>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</si>
  <si>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</si>
  <si>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</si>
  <si>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</si>
  <si>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</si>
  <si>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</si>
  <si>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</si>
  <si>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</si>
  <si>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</si>
  <si>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</si>
  <si>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</si>
  <si>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</si>
  <si>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</si>
  <si>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</si>
  <si>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</si>
  <si>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</si>
  <si>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</si>
  <si>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</si>
  <si>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</si>
  <si>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</si>
  <si>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</si>
  <si>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</si>
  <si>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</si>
  <si>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</si>
  <si>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</si>
  <si>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</si>
  <si>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</si>
  <si>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</si>
  <si>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</si>
  <si>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</si>
  <si>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</si>
  <si>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</si>
  <si>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</si>
  <si>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</si>
  <si>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</si>
  <si>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</si>
  <si>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</si>
  <si>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</si>
  <si>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</si>
  <si>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</si>
  <si>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</si>
  <si>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</si>
  <si>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</si>
  <si>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</si>
  <si>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</si>
  <si>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</si>
  <si>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</si>
  <si>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</si>
  <si>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</si>
  <si>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</si>
  <si>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</si>
  <si>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</si>
  <si>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</si>
  <si>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</si>
  <si>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</si>
  <si>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</si>
  <si>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</si>
  <si>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</si>
  <si>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</si>
  <si>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</si>
  <si>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</si>
  <si>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</si>
  <si>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</si>
  <si>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</si>
  <si>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</si>
  <si>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</si>
  <si>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</si>
  <si>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</si>
  <si>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</si>
  <si>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</si>
  <si>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</si>
  <si>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</si>
  <si>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</si>
  <si>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</si>
  <si>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</si>
  <si>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</si>
  <si>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</si>
  <si>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</si>
  <si>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</si>
  <si>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</si>
  <si>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</si>
  <si>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</si>
  <si>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</si>
  <si>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</si>
  <si>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</si>
  <si>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</si>
  <si>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</si>
  <si>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</si>
  <si>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</si>
  <si>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</si>
  <si>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</si>
  <si>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</si>
  <si>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</si>
  <si>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</si>
  <si>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</si>
  <si>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</si>
  <si>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</si>
  <si>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</si>
  <si>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</si>
  <si>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</si>
  <si>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</si>
  <si>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</si>
  <si>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</si>
  <si>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</si>
  <si>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</si>
  <si>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</si>
  <si>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</si>
  <si>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</si>
  <si>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</si>
  <si>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</si>
  <si>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</si>
  <si>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</si>
  <si>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</si>
  <si>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</si>
  <si>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</si>
  <si>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</si>
  <si>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</si>
  <si>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</si>
  <si>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</si>
  <si>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</si>
  <si>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</si>
  <si>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</si>
  <si>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</si>
  <si>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</si>
  <si>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</si>
  <si>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</si>
  <si>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</si>
  <si>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</si>
  <si>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</si>
  <si>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</si>
  <si>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</si>
  <si>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</si>
  <si>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</si>
  <si>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</si>
  <si>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</si>
  <si>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</si>
  <si>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</si>
  <si>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</si>
  <si>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</si>
  <si>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</si>
  <si>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</si>
  <si>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</si>
  <si>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</si>
  <si>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</si>
  <si>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</si>
  <si>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</si>
  <si>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</si>
  <si>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</si>
  <si>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</si>
  <si>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</si>
  <si>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</si>
  <si>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</si>
  <si>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</si>
  <si>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</si>
  <si>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</si>
  <si>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</si>
  <si>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</si>
  <si>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</si>
  <si>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</si>
  <si>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</si>
  <si>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</si>
  <si>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</si>
  <si>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</si>
  <si>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</si>
  <si>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</si>
  <si>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</si>
  <si>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</si>
  <si>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</si>
  <si>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</si>
  <si>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</si>
  <si>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</si>
  <si>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</si>
  <si>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</si>
  <si>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</si>
  <si>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</si>
  <si>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</si>
  <si>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</si>
  <si>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</si>
  <si>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</si>
  <si>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</si>
  <si>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</si>
  <si>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</si>
  <si>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</si>
  <si>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</si>
  <si>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</si>
  <si>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</si>
  <si>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</si>
  <si>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</si>
  <si>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</si>
  <si>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</si>
  <si>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</si>
  <si>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</si>
  <si>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</si>
  <si>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</si>
  <si>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</si>
  <si>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</si>
  <si>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</si>
  <si>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</si>
  <si>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</si>
  <si>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</si>
  <si>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</si>
  <si>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</si>
  <si>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</si>
  <si>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</si>
  <si>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</si>
  <si>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</si>
  <si>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</si>
  <si>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</si>
  <si>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</si>
  <si>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</si>
  <si>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</si>
  <si>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</si>
  <si>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</si>
  <si>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</si>
  <si>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</si>
  <si>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</si>
  <si>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</si>
  <si>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</si>
  <si>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</si>
  <si>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</si>
  <si>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</si>
  <si>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</si>
  <si>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</si>
  <si>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</si>
  <si>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</si>
  <si>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</si>
  <si>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</si>
  <si>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</si>
  <si>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</si>
  <si>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</si>
  <si>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</si>
  <si>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</si>
  <si>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</si>
  <si>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</si>
  <si>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</si>
  <si>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</si>
  <si>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</si>
  <si>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</si>
  <si>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</si>
  <si>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</si>
  <si>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</si>
  <si>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</si>
  <si>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</si>
  <si>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</si>
  <si>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</si>
  <si>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</si>
  <si>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</si>
  <si>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</si>
  <si>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</si>
  <si>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</si>
  <si>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</si>
  <si>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</si>
  <si>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</si>
  <si>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</si>
  <si>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</si>
  <si>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</si>
  <si>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</si>
  <si>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</si>
  <si>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</si>
  <si>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</si>
  <si>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</si>
  <si>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</si>
  <si>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</si>
  <si>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</si>
  <si>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</si>
  <si>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</si>
  <si>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</si>
  <si>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</si>
  <si>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</si>
  <si>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</si>
  <si>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</si>
  <si>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</si>
  <si>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</si>
  <si>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</si>
  <si>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</si>
  <si>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</si>
  <si>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</si>
  <si>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</si>
  <si>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</si>
  <si>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</si>
  <si>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</si>
  <si>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</si>
  <si>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</si>
  <si>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</si>
  <si>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</si>
  <si>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</si>
  <si>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</si>
  <si>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</si>
  <si>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</si>
  <si>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</si>
  <si>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</si>
  <si>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</si>
  <si>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</si>
  <si>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</si>
  <si>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</si>
  <si>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</si>
  <si>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</si>
  <si>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</si>
  <si>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</si>
  <si>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</si>
  <si>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</si>
  <si>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</si>
  <si>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</si>
  <si>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</si>
  <si>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</si>
  <si>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</si>
  <si>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</si>
  <si>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</si>
  <si>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</si>
  <si>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</si>
  <si>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</si>
  <si>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</si>
  <si>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</si>
  <si>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</si>
  <si>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</si>
  <si>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</si>
  <si>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</si>
  <si>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</si>
  <si>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</si>
  <si>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</si>
  <si>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</si>
  <si>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</si>
  <si>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</si>
  <si>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</si>
  <si>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</si>
  <si>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</si>
  <si>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</si>
  <si>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</si>
  <si>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</si>
  <si>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</si>
  <si>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</si>
  <si>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</si>
  <si>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</si>
  <si>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</si>
  <si>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</si>
  <si>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</si>
  <si>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</si>
  <si>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</si>
  <si>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</si>
  <si>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</si>
  <si>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</si>
  <si>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</si>
  <si>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</si>
  <si>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</si>
  <si>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</si>
  <si>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</si>
  <si>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</si>
  <si>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</si>
  <si>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</si>
  <si>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</si>
  <si>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</si>
  <si>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</si>
  <si>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</si>
  <si>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</si>
  <si>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</si>
  <si>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</si>
  <si>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</si>
  <si>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</si>
  <si>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</si>
  <si>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</si>
  <si>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</si>
  <si>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</si>
  <si>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</si>
  <si>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</si>
  <si>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</si>
  <si>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</si>
  <si>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</si>
  <si>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</si>
  <si>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</si>
  <si>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</si>
  <si>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</si>
  <si>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</si>
  <si>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</si>
  <si>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</si>
  <si>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</si>
  <si>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</si>
  <si>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</si>
  <si>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</si>
  <si>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</si>
  <si>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</si>
  <si>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</si>
  <si>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</si>
  <si>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</si>
  <si>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</si>
  <si>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</si>
  <si>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</si>
  <si>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</si>
  <si>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</si>
  <si>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</si>
  <si>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</si>
  <si>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</si>
  <si>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</si>
  <si>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</si>
  <si>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</si>
  <si>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</si>
  <si>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</si>
  <si>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</si>
  <si>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</si>
  <si>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</si>
  <si>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</si>
  <si>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</si>
  <si>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</si>
  <si>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</si>
  <si>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</si>
  <si>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</si>
  <si>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</si>
  <si>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</si>
  <si>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</si>
  <si>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</si>
  <si>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</si>
  <si>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</si>
  <si>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</si>
  <si>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</si>
  <si>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</si>
  <si>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</si>
  <si>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</si>
  <si>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</si>
  <si>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</si>
  <si>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</si>
  <si>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</si>
  <si>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</si>
  <si>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</si>
  <si>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</si>
  <si>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</si>
  <si>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</si>
  <si>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</si>
  <si>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</si>
  <si>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</si>
  <si>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</si>
  <si>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</si>
  <si>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</si>
  <si>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</si>
  <si>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</si>
  <si>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</si>
  <si>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</si>
  <si>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</si>
  <si>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</si>
  <si>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</si>
  <si>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</si>
  <si>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</si>
  <si>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</si>
  <si>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</si>
  <si>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</si>
  <si>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</si>
  <si>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</si>
  <si>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</si>
  <si>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</si>
  <si>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</si>
  <si>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</si>
  <si>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</si>
  <si>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</si>
  <si>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</si>
  <si>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</si>
  <si>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</si>
  <si>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</si>
  <si>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</si>
  <si>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</si>
  <si>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</si>
  <si>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</si>
  <si>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</si>
  <si>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</si>
  <si>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</si>
  <si>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</si>
  <si>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</si>
  <si>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</si>
  <si>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</si>
  <si>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</si>
  <si>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</si>
  <si>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</si>
  <si>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</si>
  <si>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</si>
  <si>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</si>
  <si>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</si>
  <si>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</si>
  <si>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</si>
  <si>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</si>
  <si>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</si>
  <si>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</si>
  <si>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</si>
  <si>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</si>
  <si>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</si>
  <si>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</si>
  <si>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</si>
  <si>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</si>
  <si>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</si>
  <si>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</si>
  <si>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</si>
  <si>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</si>
  <si>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</si>
  <si>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</si>
  <si>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</si>
  <si>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</si>
  <si>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</si>
  <si>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</si>
  <si>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</si>
  <si>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</si>
  <si>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</si>
  <si>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</si>
  <si>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</si>
  <si>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</si>
  <si>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</si>
  <si>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</si>
  <si>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</si>
  <si>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</si>
  <si>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</si>
  <si>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</si>
  <si>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</si>
  <si>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</si>
  <si>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</si>
  <si>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</si>
  <si>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</si>
  <si>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</si>
  <si>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</si>
  <si>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</si>
  <si>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</si>
  <si>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</si>
  <si>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</si>
  <si>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</si>
  <si>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</si>
  <si>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</si>
  <si>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</si>
  <si>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</si>
  <si>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</si>
  <si>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</si>
  <si>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</si>
  <si>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</si>
  <si>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</si>
  <si>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</si>
  <si>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</si>
  <si>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</si>
  <si>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</si>
  <si>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</si>
  <si>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</si>
  <si>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</si>
  <si>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</si>
  <si>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</si>
  <si>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</si>
  <si>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</si>
  <si>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</si>
  <si>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</si>
  <si>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</si>
  <si>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</si>
  <si>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</si>
  <si>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</si>
  <si>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</si>
  <si>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</si>
  <si>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</si>
  <si>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</si>
  <si>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</si>
  <si>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</si>
  <si>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</si>
  <si>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</si>
  <si>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</si>
  <si>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</si>
  <si>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</si>
  <si>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</si>
  <si>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</si>
  <si>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</si>
  <si>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</si>
  <si>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</si>
  <si>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</si>
  <si>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</si>
  <si>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</si>
  <si>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</si>
  <si>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</si>
  <si>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</si>
  <si>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</si>
  <si>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</si>
  <si>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</si>
  <si>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</si>
  <si>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</si>
  <si>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</si>
  <si>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</si>
  <si>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</si>
  <si>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</si>
  <si>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</si>
  <si>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</si>
  <si>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</si>
  <si>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</si>
  <si>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</si>
  <si>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</si>
  <si>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</si>
  <si>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</si>
  <si>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</si>
  <si>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</si>
  <si>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</si>
  <si>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</si>
  <si>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</si>
  <si>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</si>
  <si>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</si>
  <si>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</si>
  <si>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</si>
  <si>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</si>
  <si>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</si>
  <si>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</si>
  <si>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</si>
  <si>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</si>
  <si>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</si>
  <si>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</si>
  <si>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</si>
  <si>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</si>
  <si>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</si>
  <si>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</si>
  <si>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</si>
  <si>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</si>
  <si>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</si>
  <si>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</si>
  <si>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</si>
  <si>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</si>
  <si>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</si>
  <si>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</si>
  <si>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</si>
  <si>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</si>
  <si>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</si>
  <si>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</si>
  <si>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</si>
  <si>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</si>
  <si>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</si>
  <si>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</si>
  <si>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</si>
  <si>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</si>
  <si>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</si>
  <si>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</si>
  <si>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</si>
  <si>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</si>
  <si>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</si>
  <si>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</si>
  <si>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</si>
  <si>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</si>
  <si>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</si>
  <si>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</si>
  <si>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</si>
  <si>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</si>
  <si>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</si>
  <si>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</si>
  <si>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</si>
  <si>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</si>
  <si>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</si>
  <si>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</si>
  <si>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</si>
  <si>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</si>
  <si>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</si>
  <si>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</si>
  <si>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</si>
  <si>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</si>
  <si>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</si>
  <si>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</si>
  <si>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</si>
  <si>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</si>
  <si>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</si>
  <si>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</si>
  <si>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</si>
  <si>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</si>
  <si>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</si>
  <si>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</si>
  <si>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</si>
  <si>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</si>
  <si>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</si>
  <si>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</si>
  <si>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</si>
  <si>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</si>
  <si>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</si>
  <si>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</si>
  <si>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</si>
  <si>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</si>
  <si>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</si>
  <si>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</si>
  <si>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</si>
  <si>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</si>
  <si>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</si>
  <si>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</si>
  <si>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</si>
  <si>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</si>
  <si>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</si>
  <si>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</si>
  <si>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</si>
  <si>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</si>
  <si>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</si>
  <si>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</si>
  <si>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</si>
  <si>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</si>
  <si>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</si>
  <si>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</si>
  <si>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</si>
  <si>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</si>
  <si>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</si>
  <si>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</si>
  <si>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</si>
  <si>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</si>
  <si>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</si>
  <si>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</si>
  <si>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</si>
  <si>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</si>
  <si>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</si>
  <si>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</si>
  <si>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</si>
  <si>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</si>
  <si>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</si>
  <si>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</si>
  <si>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</si>
  <si>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</si>
  <si>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</si>
  <si>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</si>
  <si>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</si>
  <si>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</si>
  <si>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</si>
  <si>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</si>
  <si>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</si>
  <si>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</si>
  <si>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</si>
  <si>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</si>
  <si>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</si>
  <si>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</si>
  <si>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</si>
  <si>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</si>
  <si>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</si>
  <si>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</si>
  <si>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</si>
  <si>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</si>
  <si>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</si>
  <si>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</si>
  <si>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</si>
  <si>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</si>
  <si>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</si>
  <si>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</si>
  <si>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</si>
  <si>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</si>
  <si>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</si>
  <si>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</si>
  <si>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</si>
  <si>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</si>
  <si>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</si>
  <si>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</si>
  <si>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</si>
  <si>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</si>
  <si>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</si>
  <si>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</si>
  <si>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</si>
  <si>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</si>
  <si>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</si>
  <si>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</si>
  <si>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</si>
  <si>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</si>
  <si>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</si>
  <si>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</si>
  <si>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</si>
  <si>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</si>
  <si>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</si>
  <si>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</si>
  <si>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</si>
  <si>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</si>
  <si>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</si>
  <si>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</si>
  <si>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</si>
  <si>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</si>
  <si>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</si>
  <si>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</si>
  <si>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</si>
  <si>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</si>
  <si>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</si>
  <si>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</si>
  <si>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</si>
  <si>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</si>
  <si>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</si>
  <si>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</si>
  <si>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</si>
  <si>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</si>
  <si>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</si>
  <si>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</si>
  <si>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</si>
  <si>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</si>
  <si>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</si>
  <si>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</si>
  <si>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</si>
  <si>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</si>
  <si>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</si>
  <si>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</si>
  <si>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</si>
  <si>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</si>
  <si>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</si>
  <si>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</si>
  <si>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</si>
  <si>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</si>
  <si>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</si>
  <si>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</si>
  <si>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</si>
  <si>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</si>
  <si>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</si>
  <si>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</si>
  <si>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</si>
  <si>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</si>
  <si>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</si>
  <si>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</si>
  <si>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</si>
  <si>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</si>
  <si>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</si>
  <si>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</si>
  <si>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</si>
  <si>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</si>
  <si>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</si>
  <si>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</si>
  <si>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</si>
  <si>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</si>
  <si>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</si>
  <si>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</si>
  <si>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</si>
  <si>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</si>
  <si>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</si>
  <si>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</si>
  <si>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</si>
  <si>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</si>
  <si>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</si>
  <si>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</si>
  <si>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</si>
  <si>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</si>
  <si>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</si>
  <si>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</si>
  <si>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</si>
  <si>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</si>
  <si>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</si>
  <si>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</si>
  <si>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</si>
  <si>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</si>
  <si>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</si>
  <si>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</si>
  <si>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</si>
  <si>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</si>
  <si>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</si>
  <si>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</si>
  <si>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</si>
  <si>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</si>
  <si>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</si>
  <si>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</si>
  <si>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</si>
  <si>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</si>
  <si>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</si>
  <si>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</si>
  <si>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</si>
  <si>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</si>
  <si>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</si>
  <si>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</si>
  <si>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</si>
  <si>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</si>
  <si>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</si>
  <si>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</si>
  <si>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</si>
  <si>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</si>
  <si>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</si>
  <si>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</si>
  <si>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</si>
  <si>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</si>
  <si>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</si>
  <si>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</si>
  <si>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</si>
  <si>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</si>
  <si>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</si>
  <si>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</si>
  <si>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</si>
  <si>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</si>
  <si>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</si>
  <si>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</si>
  <si>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</si>
  <si>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</si>
  <si>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</si>
  <si>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</si>
  <si>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</si>
  <si>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</si>
  <si>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</si>
  <si>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</si>
  <si>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</si>
  <si>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</si>
  <si>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</si>
  <si>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</si>
  <si>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</si>
  <si>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</si>
  <si>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</si>
  <si>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</si>
  <si>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</si>
  <si>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</si>
  <si>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</si>
  <si>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</si>
  <si>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</si>
  <si>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</si>
  <si>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</si>
  <si>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</si>
  <si>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</si>
  <si>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</si>
  <si>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</si>
  <si>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</si>
  <si>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</si>
  <si>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</si>
  <si>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</si>
  <si>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</si>
  <si>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</si>
  <si>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</si>
  <si>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</si>
  <si>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</si>
  <si>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</si>
  <si>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</si>
  <si>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</si>
  <si>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</si>
  <si>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</si>
  <si>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</si>
  <si>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</si>
  <si>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</si>
  <si>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</si>
  <si>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</si>
  <si>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</si>
  <si>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</si>
  <si>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</si>
  <si>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</si>
  <si>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</si>
  <si>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</si>
  <si>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</si>
  <si>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</si>
  <si>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</si>
  <si>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</si>
  <si>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</si>
  <si>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</si>
  <si>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</si>
  <si>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</si>
  <si>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</si>
  <si>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</si>
  <si>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</si>
  <si>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</si>
  <si>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</si>
  <si>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</si>
  <si>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</si>
  <si>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</si>
  <si>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</si>
  <si>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</si>
  <si>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</si>
  <si>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</si>
  <si>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</si>
  <si>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</si>
  <si>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</si>
  <si>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</si>
  <si>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</si>
  <si>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</si>
  <si>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</si>
  <si>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</si>
  <si>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</si>
  <si>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</si>
  <si>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</si>
  <si>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</si>
  <si>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</si>
  <si>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</si>
  <si>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</si>
  <si>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</si>
  <si>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</si>
  <si>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</si>
  <si>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</si>
  <si>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</si>
  <si>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</si>
  <si>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</si>
  <si>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</si>
  <si>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</si>
  <si>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</si>
  <si>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</si>
  <si>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</si>
  <si>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</si>
  <si>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</si>
  <si>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</si>
  <si>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</si>
  <si>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</si>
  <si>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</si>
  <si>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</si>
  <si>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</si>
  <si>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</si>
  <si>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</si>
  <si>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</si>
  <si>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</si>
  <si>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</si>
  <si>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</si>
  <si>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</si>
  <si>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</si>
  <si>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</si>
  <si>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</si>
  <si>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</si>
  <si>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</si>
  <si>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</si>
  <si>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</si>
  <si>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</si>
  <si>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</si>
  <si>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</si>
  <si>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</si>
  <si>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</si>
  <si>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</si>
  <si>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</si>
  <si>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</si>
  <si>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</si>
  <si>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</si>
  <si>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</si>
  <si>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</si>
  <si>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</si>
  <si>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</si>
  <si>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</si>
  <si>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</si>
  <si>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</si>
  <si>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</si>
  <si>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</si>
  <si>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</si>
  <si>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</si>
  <si>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</si>
  <si>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</si>
  <si>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</si>
  <si>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</si>
  <si>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</si>
  <si>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</si>
  <si>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</si>
  <si>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</si>
  <si>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</si>
  <si>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</si>
  <si>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</si>
  <si>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</si>
  <si>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</si>
  <si>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</si>
  <si>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</si>
  <si>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</si>
  <si>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</si>
  <si>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</si>
  <si>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</si>
  <si>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</si>
  <si>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</si>
  <si>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</si>
  <si>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</si>
  <si>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</si>
  <si>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</si>
  <si>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</si>
  <si>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</si>
  <si>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</si>
  <si>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</si>
  <si>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</si>
  <si>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</si>
  <si>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</si>
  <si>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</si>
  <si>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</si>
  <si>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</si>
  <si>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</si>
  <si>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</si>
  <si>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</si>
  <si>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</si>
  <si>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</si>
  <si>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</si>
  <si>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</si>
  <si>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</si>
  <si>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</si>
  <si>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</si>
  <si>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</si>
  <si>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</si>
  <si>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</si>
  <si>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</si>
  <si>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</si>
  <si>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</si>
  <si>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</si>
  <si>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</si>
  <si>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</si>
  <si>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</si>
  <si>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</si>
  <si>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</si>
  <si>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</si>
  <si>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</si>
  <si>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</si>
  <si>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</si>
  <si>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</si>
  <si>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</si>
  <si>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</si>
  <si>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</si>
  <si>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</si>
  <si>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</si>
  <si>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</si>
  <si>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</si>
  <si>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</si>
  <si>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</si>
  <si>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</si>
  <si>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</si>
  <si>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</si>
  <si>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</si>
  <si>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</si>
  <si>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</si>
  <si>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</si>
  <si>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</si>
  <si>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</si>
  <si>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</si>
  <si>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</si>
  <si>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</si>
  <si>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</si>
  <si>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</si>
  <si>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</si>
  <si>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</si>
  <si>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</si>
  <si>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</si>
  <si>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</si>
  <si>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</si>
  <si>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</si>
  <si>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</si>
  <si>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</si>
  <si>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</si>
  <si>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</si>
  <si>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</si>
  <si>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</si>
  <si>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</si>
  <si>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</si>
  <si>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</si>
  <si>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</si>
  <si>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</si>
  <si>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</si>
  <si>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</si>
  <si>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</si>
  <si>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</si>
  <si>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</si>
  <si>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</si>
  <si>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</si>
  <si>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</si>
  <si>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</si>
  <si>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</si>
  <si>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</si>
  <si>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</si>
  <si>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</si>
  <si>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</si>
  <si>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</si>
  <si>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</si>
  <si>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</si>
  <si>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</si>
  <si>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</si>
  <si>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</si>
  <si>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</si>
  <si>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</si>
  <si>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</si>
  <si>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</si>
  <si>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</si>
  <si>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</si>
  <si>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</si>
  <si>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</si>
  <si>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</si>
  <si>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</si>
  <si>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</si>
  <si>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</si>
  <si>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</si>
  <si>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</si>
  <si>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</si>
  <si>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</si>
  <si>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</si>
  <si>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</si>
  <si>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</si>
  <si>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</si>
  <si>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</si>
  <si>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</si>
  <si>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</si>
  <si>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</si>
  <si>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</si>
  <si>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</si>
  <si>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</si>
  <si>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</si>
  <si>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</si>
  <si>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</si>
  <si>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</si>
  <si>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</si>
  <si>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</si>
  <si>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</si>
  <si>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</si>
  <si>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</si>
  <si>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</si>
  <si>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</si>
  <si>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</si>
  <si>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</si>
  <si>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</si>
  <si>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</si>
  <si>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</si>
  <si>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</si>
  <si>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</si>
  <si>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</si>
  <si>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</si>
  <si>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</si>
  <si>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</si>
  <si>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</si>
  <si>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</si>
  <si>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</si>
  <si>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</si>
  <si>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</si>
  <si>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</si>
  <si>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</si>
  <si>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</si>
  <si>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</si>
  <si>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</si>
  <si>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</si>
  <si>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</si>
  <si>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</si>
  <si>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</si>
  <si>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</si>
  <si>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</si>
  <si>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</si>
  <si>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</si>
  <si>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</si>
  <si>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</si>
  <si>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</si>
  <si>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</si>
  <si>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</si>
  <si>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</si>
  <si>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</si>
  <si>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</si>
  <si>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</si>
  <si>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</si>
  <si>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</si>
  <si>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</si>
  <si>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</si>
  <si>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</si>
  <si>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</si>
  <si>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</si>
  <si>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</si>
  <si>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</si>
  <si>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</si>
  <si>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</si>
  <si>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</si>
  <si>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</si>
  <si>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</si>
  <si>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</si>
  <si>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</si>
  <si>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</si>
  <si>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</si>
  <si>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</si>
  <si>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</si>
  <si>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</si>
  <si>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</si>
  <si>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</si>
  <si>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</si>
  <si>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</si>
  <si>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</si>
  <si>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</si>
  <si>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</si>
  <si>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</si>
  <si>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</si>
  <si>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</si>
  <si>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</si>
  <si>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</si>
  <si>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</si>
  <si>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</si>
  <si>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</si>
  <si>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</si>
  <si>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</si>
  <si>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</si>
  <si>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</si>
  <si>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</si>
  <si>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</si>
  <si>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</si>
  <si>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</si>
  <si>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</si>
  <si>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</si>
  <si>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</si>
  <si>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</si>
  <si>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</si>
  <si>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</si>
  <si>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</si>
  <si>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</si>
  <si>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</si>
  <si>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</si>
  <si>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</si>
  <si>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</si>
  <si>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</si>
  <si>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</si>
  <si>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</si>
  <si>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</si>
  <si>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</si>
  <si>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</si>
  <si>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</si>
  <si>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</si>
  <si>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</si>
  <si>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</si>
  <si>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</si>
  <si>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</si>
  <si>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</si>
  <si>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</si>
  <si>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</si>
  <si>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</si>
  <si>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</si>
  <si>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</si>
  <si>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</si>
  <si>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</si>
  <si>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</si>
  <si>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</si>
  <si>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</si>
  <si>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</si>
  <si>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</si>
  <si>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</si>
  <si>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</si>
  <si>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</si>
  <si>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</si>
  <si>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</si>
  <si>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</si>
  <si>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</si>
  <si>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</si>
  <si>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</si>
  <si>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</si>
  <si>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</si>
  <si>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</si>
  <si>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</si>
  <si>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</si>
  <si>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</si>
  <si>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</si>
  <si>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</si>
  <si>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</si>
  <si>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</si>
  <si>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</si>
  <si>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</si>
  <si>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</si>
  <si>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</si>
  <si>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</si>
  <si>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</si>
  <si>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</si>
  <si>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</si>
  <si>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</si>
  <si>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</si>
  <si>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</si>
  <si>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</si>
  <si>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</si>
  <si>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</si>
  <si>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</si>
  <si>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</si>
  <si>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</si>
  <si>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</si>
  <si>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</si>
  <si>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</si>
  <si>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</si>
  <si>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</si>
  <si>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</si>
  <si>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</si>
  <si>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</si>
  <si>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</si>
  <si>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</si>
  <si>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</si>
  <si>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</si>
  <si>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</si>
  <si>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</si>
  <si>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</si>
  <si>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</si>
  <si>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</si>
  <si>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</si>
  <si>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</si>
  <si>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</si>
  <si>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</si>
  <si>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</si>
  <si>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</si>
  <si>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</si>
  <si>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</si>
  <si>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</si>
  <si>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</si>
  <si>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</si>
  <si>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</si>
  <si>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</si>
  <si>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</si>
  <si>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</si>
  <si>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</si>
  <si>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</si>
  <si>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</si>
  <si>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</si>
  <si>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</si>
  <si>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</si>
  <si>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</si>
  <si>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</si>
  <si>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</si>
  <si>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</si>
  <si>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</si>
  <si>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</si>
  <si>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</si>
  <si>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</si>
  <si>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</si>
  <si>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</si>
  <si>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</si>
  <si>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</si>
  <si>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</si>
  <si>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</si>
  <si>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</si>
  <si>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</si>
  <si>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</si>
  <si>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</si>
  <si>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</si>
  <si>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</si>
  <si>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</si>
  <si>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</si>
  <si>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</si>
  <si>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</si>
  <si>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</si>
  <si>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</si>
  <si>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</si>
  <si>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</si>
  <si>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</si>
  <si>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</si>
  <si>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</si>
  <si>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</si>
  <si>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</si>
  <si>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</si>
  <si>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</si>
  <si>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</si>
  <si>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</si>
  <si>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</si>
  <si>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</si>
  <si>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</si>
  <si>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</si>
  <si>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</si>
  <si>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</si>
  <si>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</si>
  <si>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</si>
  <si>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</si>
  <si>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</si>
  <si>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</si>
  <si>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</si>
  <si>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</si>
  <si>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</si>
  <si>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</si>
  <si>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</si>
  <si>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</si>
  <si>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</si>
  <si>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</si>
  <si>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</si>
  <si>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</si>
  <si>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</si>
  <si>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</si>
  <si>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</si>
  <si>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</si>
  <si>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</si>
  <si>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</si>
  <si>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</si>
  <si>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</si>
  <si>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</si>
  <si>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</si>
  <si>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</si>
  <si>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</si>
  <si>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</si>
  <si>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</si>
  <si>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</si>
  <si>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</si>
  <si>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</si>
  <si>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</si>
  <si>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</si>
  <si>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</si>
  <si>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</si>
  <si>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</si>
  <si>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</si>
  <si>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</si>
  <si>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</si>
  <si>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</si>
  <si>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</si>
  <si>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</si>
  <si>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</si>
  <si>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</si>
  <si>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</si>
  <si>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</si>
  <si>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</si>
  <si>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</si>
  <si>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</si>
  <si>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</si>
  <si>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</si>
  <si>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</si>
  <si>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</si>
  <si>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</si>
  <si>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</si>
  <si>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</si>
  <si>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</si>
  <si>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</si>
  <si>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</si>
  <si>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</si>
  <si>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</si>
  <si>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</si>
  <si>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</si>
  <si>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</si>
  <si>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</si>
  <si>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</si>
  <si>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</si>
  <si>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</si>
  <si>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</si>
  <si>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</si>
  <si>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</si>
  <si>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</si>
  <si>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</si>
  <si>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</si>
  <si>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</si>
  <si>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</si>
  <si>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</si>
  <si>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</si>
  <si>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</si>
  <si>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</si>
  <si>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</si>
  <si>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</si>
  <si>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</si>
  <si>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</si>
  <si>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</si>
  <si>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</si>
  <si>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</si>
  <si>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</si>
  <si>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</si>
  <si>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</si>
  <si>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</si>
  <si>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</si>
  <si>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</si>
  <si>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</si>
  <si>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</si>
  <si>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</si>
  <si>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</si>
  <si>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</si>
  <si>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</si>
  <si>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</si>
  <si>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</si>
  <si>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</si>
  <si>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</si>
  <si>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</si>
  <si>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</si>
  <si>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</si>
  <si>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</si>
  <si>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</si>
  <si>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</si>
  <si>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</si>
  <si>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</si>
  <si>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</si>
  <si>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</si>
  <si>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</si>
  <si>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</si>
  <si>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</si>
  <si>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</si>
  <si>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</si>
  <si>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</si>
  <si>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</si>
  <si>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</si>
  <si>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</si>
  <si>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</si>
  <si>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</si>
  <si>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</si>
  <si>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</si>
  <si>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</si>
  <si>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</si>
  <si>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</si>
  <si>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</si>
  <si>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</si>
  <si>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</si>
  <si>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</si>
  <si>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</si>
  <si>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</si>
  <si>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</si>
  <si>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</si>
  <si>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</si>
  <si>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</si>
  <si>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</si>
  <si>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</si>
  <si>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</si>
  <si>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</si>
  <si>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</si>
  <si>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</si>
  <si>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</si>
  <si>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</si>
  <si>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</si>
  <si>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</si>
  <si>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</si>
  <si>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</si>
  <si>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</si>
  <si>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</si>
  <si>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</si>
  <si>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</si>
  <si>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</si>
  <si>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</si>
  <si>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</si>
  <si>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</si>
  <si>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</si>
  <si>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</si>
  <si>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</si>
  <si>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</si>
  <si>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</si>
  <si>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</si>
  <si>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</si>
  <si>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</si>
  <si>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</si>
  <si>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</si>
  <si>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</si>
  <si>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</si>
  <si>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</si>
  <si>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</si>
  <si>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</si>
  <si>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</si>
  <si>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</si>
  <si>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</si>
  <si>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</si>
  <si>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</si>
  <si>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</si>
  <si>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</si>
  <si>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</si>
  <si>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</si>
  <si>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</si>
  <si>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</si>
  <si>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</si>
  <si>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</si>
  <si>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</si>
  <si>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</si>
  <si>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</si>
  <si>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</si>
  <si>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</si>
  <si>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</si>
  <si>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</si>
  <si>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</si>
  <si>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</si>
  <si>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</si>
  <si>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</si>
  <si>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</si>
  <si>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</si>
  <si>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</si>
  <si>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</si>
  <si>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</si>
  <si>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</si>
  <si>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</si>
  <si>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</si>
  <si>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</si>
  <si>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</si>
  <si>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</si>
  <si>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</si>
  <si>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</si>
  <si>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</si>
  <si>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</si>
  <si>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</si>
  <si>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</si>
  <si>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</si>
  <si>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</si>
  <si>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</si>
  <si>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</si>
  <si>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</si>
  <si>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</si>
  <si>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</si>
  <si>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</si>
  <si>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</si>
  <si>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</si>
  <si>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</si>
  <si>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</si>
  <si>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</si>
  <si>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</si>
  <si>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</si>
  <si>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</si>
  <si>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</si>
  <si>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</si>
  <si>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</si>
  <si>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</si>
  <si>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</si>
  <si>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</si>
  <si>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</si>
  <si>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</si>
  <si>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</si>
  <si>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</si>
  <si>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</si>
  <si>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</si>
  <si>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</si>
  <si>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</si>
  <si>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</si>
  <si>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</si>
  <si>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</si>
  <si>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</si>
  <si>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</si>
  <si>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</si>
  <si>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</si>
  <si>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</si>
  <si>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</si>
  <si>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</si>
  <si>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</si>
  <si>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</si>
  <si>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</si>
  <si>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</si>
  <si>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</si>
  <si>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</si>
  <si>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</si>
  <si>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</si>
  <si>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</si>
  <si>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</si>
  <si>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</si>
  <si>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</si>
  <si>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</si>
  <si>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</si>
  <si>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</si>
  <si>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</si>
  <si>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</si>
  <si>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</si>
  <si>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</si>
  <si>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</si>
  <si>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</si>
  <si>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</si>
  <si>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</si>
  <si>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</si>
  <si>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</si>
  <si>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</si>
  <si>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</si>
  <si>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</si>
  <si>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</si>
  <si>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</si>
  <si>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</si>
  <si>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</si>
  <si>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</si>
  <si>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</si>
  <si>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</si>
  <si>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</si>
  <si>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</si>
  <si>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</si>
  <si>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</si>
  <si>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</si>
  <si>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</si>
  <si>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</si>
  <si>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</si>
  <si>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</si>
  <si>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</si>
  <si>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</si>
  <si>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</si>
  <si>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</si>
  <si>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</si>
  <si>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</si>
  <si>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</si>
  <si>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</si>
  <si>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</si>
  <si>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</si>
  <si>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</si>
  <si>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</si>
  <si>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</si>
  <si>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</si>
  <si>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</si>
  <si>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</si>
  <si>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</si>
  <si>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</si>
  <si>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</si>
  <si>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</si>
  <si>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</si>
  <si>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</si>
  <si>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</si>
  <si>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</si>
  <si>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</si>
  <si>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</si>
  <si>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</si>
  <si>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</si>
  <si>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</si>
  <si>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</si>
  <si>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</si>
  <si>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</si>
  <si>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</si>
  <si>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</si>
  <si>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</si>
  <si>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</si>
  <si>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</si>
  <si>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</si>
  <si>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</si>
  <si>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</si>
  <si>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</si>
  <si>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</si>
  <si>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</si>
  <si>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</si>
  <si>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</si>
  <si>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</si>
  <si>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</si>
  <si>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</si>
  <si>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</si>
  <si>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</si>
  <si>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</si>
  <si>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</si>
  <si>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</si>
  <si>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</si>
  <si>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</si>
  <si>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</si>
  <si>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</si>
  <si>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</si>
  <si>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</si>
  <si>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</si>
  <si>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</si>
  <si>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</si>
  <si>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</si>
  <si>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</si>
  <si>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</si>
  <si>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</si>
  <si>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</si>
  <si>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</si>
  <si>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</si>
  <si>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</si>
  <si>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</si>
  <si>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</si>
  <si>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</si>
  <si>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</si>
  <si>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</si>
  <si>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</si>
  <si>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</si>
  <si>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</si>
  <si>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</si>
  <si>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</si>
  <si>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</si>
  <si>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</si>
  <si>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</si>
  <si>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</si>
  <si>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</si>
  <si>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</si>
  <si>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</si>
  <si>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</si>
  <si>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</si>
  <si>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</si>
  <si>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</si>
  <si>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</si>
  <si>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</si>
  <si>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</si>
  <si>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</si>
  <si>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</si>
  <si>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</si>
  <si>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</si>
  <si>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</si>
  <si>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</si>
  <si>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</si>
  <si>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</si>
  <si>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</si>
  <si>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</si>
  <si>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</si>
  <si>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</si>
  <si>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</si>
  <si>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</si>
  <si>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</si>
  <si>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</si>
  <si>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</si>
  <si>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</si>
  <si>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</si>
  <si>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</si>
  <si>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</si>
  <si>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</si>
  <si>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</si>
  <si>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</si>
  <si>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</si>
  <si>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</si>
  <si>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</si>
  <si>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</si>
  <si>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</si>
  <si>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</si>
  <si>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</si>
  <si>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</si>
  <si>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</si>
  <si>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</si>
  <si>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</si>
  <si>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</si>
  <si>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</si>
  <si>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</si>
  <si>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</si>
  <si>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</si>
  <si>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</si>
  <si>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</si>
  <si>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</si>
  <si>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</si>
  <si>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</si>
  <si>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</si>
  <si>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</si>
  <si>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</si>
  <si>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</si>
  <si>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</si>
  <si>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</si>
  <si>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</si>
  <si>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</si>
  <si>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</si>
  <si>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</si>
  <si>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</si>
  <si>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</si>
  <si>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</si>
  <si>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</si>
  <si>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</si>
  <si>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</si>
  <si>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</si>
  <si>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</si>
  <si>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</si>
  <si>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</si>
  <si>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</si>
  <si>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</si>
  <si>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</si>
  <si>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</si>
  <si>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</si>
  <si>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</si>
  <si>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</si>
  <si>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</si>
  <si>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</si>
  <si>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</si>
  <si>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</si>
  <si>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</si>
  <si>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</si>
  <si>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</si>
  <si>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</si>
  <si>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</si>
  <si>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</si>
  <si>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</si>
  <si>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</si>
  <si>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</si>
  <si>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</si>
  <si>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</si>
  <si>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</si>
  <si>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</si>
  <si>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</si>
  <si>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</si>
  <si>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</si>
  <si>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</si>
  <si>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</si>
  <si>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</si>
  <si>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</si>
  <si>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</si>
  <si>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</si>
  <si>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</si>
  <si>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</si>
  <si>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</si>
  <si>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</si>
  <si>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</si>
  <si>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</si>
  <si>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</si>
  <si>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</si>
  <si>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</si>
  <si>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</si>
  <si>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</si>
  <si>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</si>
  <si>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</si>
  <si>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</si>
  <si>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</si>
  <si>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</si>
  <si>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</si>
  <si>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</si>
  <si>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</si>
  <si>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</si>
  <si>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</si>
  <si>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</si>
  <si>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</si>
  <si>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</si>
  <si>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</si>
  <si>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</si>
  <si>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</si>
  <si>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</si>
  <si>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</si>
  <si>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</si>
  <si>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</si>
  <si>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</si>
  <si>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</si>
  <si>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</si>
  <si>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</si>
  <si>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</si>
  <si>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</si>
  <si>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</si>
  <si>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</si>
  <si>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</si>
  <si>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</si>
  <si>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</si>
  <si>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</si>
  <si>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</si>
  <si>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</si>
  <si>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</si>
  <si>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</si>
  <si>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</si>
  <si>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</si>
  <si>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</si>
  <si>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</si>
  <si>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</si>
  <si>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</si>
  <si>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</si>
  <si>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</si>
  <si>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</si>
  <si>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</si>
  <si>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</si>
  <si>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</si>
  <si>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</si>
  <si>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</si>
  <si>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</si>
  <si>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</si>
  <si>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</si>
  <si>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</si>
  <si>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</si>
  <si>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</si>
  <si>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</si>
  <si>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</si>
  <si>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</si>
  <si>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</si>
  <si>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</si>
  <si>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</si>
  <si>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</si>
  <si>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</si>
  <si>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</si>
  <si>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</si>
  <si>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</si>
  <si>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</si>
  <si>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</si>
  <si>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</si>
  <si>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</si>
  <si>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</si>
  <si>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</si>
  <si>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</si>
  <si>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</si>
  <si>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</si>
  <si>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</si>
  <si>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</si>
  <si>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</si>
  <si>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</si>
  <si>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</si>
  <si>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</si>
  <si>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</si>
  <si>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</si>
  <si>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</si>
  <si>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</si>
  <si>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</si>
  <si>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</si>
  <si>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</si>
  <si>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</si>
  <si>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</si>
  <si>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</si>
  <si>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</si>
  <si>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</si>
  <si>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</si>
  <si>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</si>
  <si>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</si>
  <si>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</si>
  <si>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</si>
  <si>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</si>
  <si>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</si>
  <si>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</si>
  <si>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</si>
  <si>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</si>
  <si>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</si>
  <si>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</si>
  <si>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</si>
  <si>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</si>
  <si>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</si>
  <si>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</si>
  <si>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</si>
  <si>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</si>
  <si>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</si>
  <si>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</si>
  <si>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</si>
  <si>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</si>
  <si>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</si>
  <si>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</si>
  <si>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</si>
  <si>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</si>
  <si>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</si>
  <si>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</si>
  <si>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</si>
  <si>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</si>
  <si>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</si>
  <si>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</si>
  <si>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</si>
  <si>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</si>
  <si>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</si>
  <si>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</si>
  <si>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</si>
  <si>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</si>
  <si>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</si>
  <si>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</si>
  <si>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</si>
  <si>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</si>
  <si>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</si>
  <si>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</si>
  <si>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</si>
  <si>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</si>
  <si>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</si>
  <si>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</si>
  <si>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</si>
  <si>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</si>
  <si>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</si>
  <si>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</si>
  <si>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</si>
  <si>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</si>
  <si>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</si>
  <si>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</si>
  <si>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</si>
  <si>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</si>
  <si>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</si>
  <si>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</si>
  <si>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</si>
  <si>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</si>
  <si>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</si>
  <si>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</si>
  <si>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</si>
  <si>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</si>
  <si>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</si>
  <si>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</si>
  <si>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</si>
  <si>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</si>
  <si>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</si>
  <si>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</si>
  <si>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</si>
  <si>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</si>
  <si>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</si>
  <si>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</si>
  <si>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</si>
  <si>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</si>
  <si>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</si>
  <si>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</si>
  <si>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</si>
  <si>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</si>
  <si>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</si>
  <si>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</si>
  <si>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</si>
  <si>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</si>
  <si>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</si>
  <si>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</si>
  <si>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</si>
  <si>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</si>
  <si>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</si>
  <si>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</si>
  <si>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</si>
  <si>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</si>
  <si>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</si>
  <si>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</si>
  <si>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</si>
  <si>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</si>
  <si>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</si>
  <si>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</si>
  <si>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</si>
  <si>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</si>
  <si>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</si>
  <si>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</si>
  <si>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</si>
  <si>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</si>
  <si>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</si>
  <si>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</si>
  <si>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</si>
  <si>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</si>
  <si>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</si>
  <si>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</si>
  <si>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</si>
  <si>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</si>
  <si>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</si>
  <si>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</si>
  <si>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</si>
  <si>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</si>
  <si>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</si>
  <si>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</si>
  <si>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</si>
  <si>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</si>
  <si>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</si>
  <si>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</si>
  <si>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</si>
  <si>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</si>
  <si>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</si>
  <si>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</si>
  <si>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</si>
  <si>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</si>
  <si>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</si>
  <si>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</si>
  <si>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</si>
  <si>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</si>
  <si>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</si>
  <si>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</si>
  <si>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</si>
  <si>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</si>
  <si>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</si>
  <si>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</si>
  <si>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</si>
  <si>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</si>
  <si>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</si>
  <si>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</si>
  <si>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</si>
  <si>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</si>
  <si>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</si>
  <si>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</si>
  <si>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</si>
  <si>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</si>
  <si>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</si>
  <si>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</si>
  <si>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</si>
  <si>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</si>
  <si>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</si>
  <si>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</si>
  <si>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</si>
  <si>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</si>
  <si>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</si>
  <si>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</si>
  <si>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</si>
  <si>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</si>
  <si>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</si>
  <si>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</si>
  <si>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</si>
  <si>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</si>
  <si>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</si>
  <si>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</si>
  <si>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</si>
  <si>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</si>
  <si>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</si>
  <si>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</si>
  <si>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</si>
  <si>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</si>
  <si>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</si>
  <si>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</si>
  <si>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</si>
  <si>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</si>
  <si>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</si>
  <si>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</si>
  <si>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</si>
  <si>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</si>
  <si>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</si>
  <si>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</si>
  <si>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</si>
  <si>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</si>
  <si>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</si>
  <si>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</si>
  <si>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</si>
  <si>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</si>
  <si>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</si>
  <si>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</si>
  <si>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</si>
  <si>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</si>
  <si>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</si>
  <si>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</si>
  <si>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</si>
  <si>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</si>
  <si>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</si>
  <si>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</si>
  <si>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</si>
  <si>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</si>
  <si>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</si>
  <si>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</si>
  <si>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</si>
  <si>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</si>
  <si>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</si>
  <si>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</si>
  <si>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</si>
  <si>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</si>
  <si>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</si>
  <si>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</si>
  <si>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</si>
  <si>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</si>
  <si>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</si>
  <si>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</si>
  <si>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</si>
  <si>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</si>
  <si>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</si>
  <si>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</si>
  <si>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</si>
  <si>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</si>
  <si>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</si>
  <si>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</si>
  <si>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</si>
  <si>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</si>
  <si>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</si>
  <si>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</si>
  <si>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</si>
  <si>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</si>
  <si>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</si>
  <si>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</si>
  <si>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</si>
  <si>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</si>
  <si>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</si>
  <si>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</si>
  <si>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</si>
  <si>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</si>
  <si>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</si>
  <si>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</si>
  <si>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</si>
  <si>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</si>
  <si>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</si>
  <si>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</si>
  <si>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</si>
  <si>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</si>
  <si>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</si>
  <si>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</si>
  <si>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</si>
  <si>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</si>
  <si>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</si>
  <si>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</si>
  <si>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</si>
  <si>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</si>
  <si>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</si>
  <si>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</si>
  <si>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</si>
  <si>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</si>
  <si>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</si>
  <si>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</si>
  <si>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</si>
  <si>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</si>
  <si>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</si>
  <si>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</si>
  <si>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</si>
  <si>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</si>
  <si>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</si>
  <si>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</si>
  <si>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</si>
  <si>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</si>
  <si>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</si>
  <si>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</si>
  <si>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</si>
  <si>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</si>
  <si>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</si>
  <si>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</si>
  <si>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</si>
  <si>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</si>
  <si>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</si>
  <si>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</si>
  <si>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</si>
  <si>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</si>
  <si>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</si>
  <si>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</si>
  <si>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</si>
  <si>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</si>
  <si>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</si>
  <si>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</si>
  <si>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</si>
  <si>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</si>
  <si>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</si>
  <si>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</si>
  <si>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</si>
  <si>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</si>
  <si>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</si>
  <si>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</si>
  <si>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</si>
  <si>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</si>
  <si>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</si>
  <si>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</si>
  <si>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</si>
  <si>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</si>
  <si>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</si>
  <si>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</si>
  <si>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</si>
  <si>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</si>
  <si>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</si>
  <si>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</si>
  <si>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</si>
  <si>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</si>
  <si>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</si>
  <si>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</si>
  <si>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</si>
  <si>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</si>
  <si>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</si>
  <si>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</si>
  <si>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</si>
  <si>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</si>
  <si>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</si>
  <si>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</si>
  <si>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</si>
  <si>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</si>
  <si>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</si>
  <si>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</si>
  <si>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</si>
  <si>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</si>
  <si>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</si>
  <si>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</si>
  <si>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</si>
  <si>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</si>
  <si>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</si>
  <si>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</si>
  <si>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</si>
  <si>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</si>
  <si>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</si>
  <si>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</si>
  <si>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</si>
  <si>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</si>
  <si>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</si>
  <si>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</si>
  <si>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</si>
  <si>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</si>
  <si>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</si>
  <si>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</si>
  <si>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</si>
  <si>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</si>
  <si>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</si>
  <si>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</si>
  <si>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</si>
  <si>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</si>
  <si>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</si>
  <si>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</si>
  <si>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</si>
  <si>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</si>
  <si>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</si>
  <si>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</si>
  <si>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</si>
  <si>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</si>
  <si>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</si>
  <si>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</si>
  <si>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</si>
  <si>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</si>
  <si>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</si>
  <si>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</si>
  <si>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</si>
  <si>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</si>
  <si>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</si>
  <si>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</si>
  <si>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</si>
  <si>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</si>
  <si>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</si>
  <si>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</si>
  <si>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</si>
  <si>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</si>
  <si>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</si>
  <si>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</si>
  <si>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</si>
  <si>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</si>
  <si>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</si>
  <si>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</si>
  <si>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</si>
  <si>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</si>
  <si>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</si>
  <si>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</si>
  <si>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</si>
  <si>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</si>
  <si>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</si>
  <si>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</si>
  <si>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</si>
  <si>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</si>
  <si>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</si>
  <si>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</si>
  <si>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</si>
  <si>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</si>
  <si>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</si>
  <si>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</si>
  <si>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</si>
  <si>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</si>
  <si>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</si>
  <si>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</si>
  <si>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</si>
  <si>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</si>
  <si>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</si>
  <si>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</si>
  <si>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</si>
  <si>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</si>
  <si>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</si>
  <si>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</si>
  <si>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</si>
  <si>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</si>
  <si>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</si>
  <si>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</si>
  <si>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</si>
  <si>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</si>
  <si>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</si>
  <si>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</si>
  <si>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</si>
  <si>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</si>
  <si>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</si>
  <si>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</si>
  <si>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</si>
  <si>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</si>
  <si>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</si>
  <si>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</si>
  <si>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</si>
  <si>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</si>
  <si>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</si>
  <si>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</si>
  <si>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</si>
  <si>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</si>
  <si>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</si>
  <si>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</si>
  <si>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</si>
  <si>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</si>
  <si>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</si>
  <si>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</si>
  <si>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</si>
  <si>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</si>
  <si>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</si>
  <si>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</si>
  <si>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</si>
  <si>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</si>
  <si>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</si>
  <si>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</si>
  <si>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</si>
  <si>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</si>
  <si>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</si>
  <si>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</si>
  <si>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</si>
  <si>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</si>
  <si>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</si>
  <si>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</si>
  <si>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</si>
  <si>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</si>
  <si>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</si>
  <si>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</si>
  <si>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</si>
  <si>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</si>
  <si>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</si>
  <si>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</si>
  <si>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</si>
  <si>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</si>
  <si>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</si>
  <si>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</si>
  <si>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</si>
  <si>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</si>
  <si>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</si>
  <si>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</si>
  <si>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</si>
  <si>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</si>
  <si>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</si>
  <si>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</si>
  <si>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</si>
  <si>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</si>
  <si>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</si>
  <si>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</si>
  <si>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</si>
  <si>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</si>
  <si>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</si>
  <si>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</si>
  <si>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</si>
  <si>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</si>
  <si>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</si>
  <si>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</si>
  <si>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</si>
  <si>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</si>
  <si>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</si>
  <si>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</si>
  <si>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</si>
  <si>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</si>
  <si>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</si>
  <si>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</si>
  <si>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</si>
  <si>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</si>
  <si>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</si>
  <si>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</si>
  <si>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</si>
  <si>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</si>
  <si>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</si>
  <si>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</si>
  <si>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</si>
  <si>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</si>
  <si>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</si>
  <si>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</si>
  <si>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</si>
  <si>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</si>
  <si>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</si>
  <si>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</si>
  <si>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</si>
  <si>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</si>
  <si>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</si>
  <si>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</si>
  <si>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</si>
  <si>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</si>
  <si>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</si>
  <si>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</si>
  <si>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</si>
  <si>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</si>
  <si>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</si>
  <si>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</si>
  <si>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</si>
  <si>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</si>
  <si>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</si>
  <si>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</si>
  <si>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</si>
  <si>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</si>
  <si>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</si>
  <si>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</si>
  <si>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</si>
  <si>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</si>
  <si>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</si>
  <si>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</si>
  <si>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</si>
  <si>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</si>
  <si>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</si>
  <si>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</si>
  <si>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</si>
  <si>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</si>
  <si>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</si>
  <si>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</si>
  <si>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</si>
  <si>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</si>
  <si>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</si>
  <si>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</si>
  <si>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</si>
  <si>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</si>
  <si>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</si>
  <si>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</si>
  <si>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</si>
  <si>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</si>
  <si>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</si>
  <si>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</si>
  <si>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</si>
  <si>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</si>
  <si>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</si>
  <si>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</si>
  <si>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</si>
  <si>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</si>
  <si>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</si>
  <si>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</si>
  <si>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</si>
  <si>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</si>
  <si>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</si>
  <si>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</si>
  <si>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</si>
  <si>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</si>
  <si>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</si>
  <si>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</si>
  <si>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</si>
  <si>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</si>
  <si>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</si>
  <si>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</si>
  <si>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</si>
  <si>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</si>
  <si>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</si>
  <si>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</si>
  <si>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</si>
  <si>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</si>
  <si>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</si>
  <si>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</si>
  <si>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</si>
  <si>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</si>
  <si>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</si>
  <si>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</si>
  <si>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</si>
  <si>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</si>
  <si>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</si>
  <si>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</si>
  <si>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</si>
  <si>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</si>
  <si>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</si>
  <si>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</si>
  <si>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</si>
  <si>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</si>
  <si>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</si>
  <si>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</si>
  <si>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</si>
  <si>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</si>
  <si>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</si>
  <si>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</si>
  <si>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</si>
  <si>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</si>
  <si>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</si>
  <si>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</si>
  <si>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</si>
  <si>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</si>
  <si>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</si>
  <si>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</si>
  <si>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</si>
  <si>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</si>
  <si>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</si>
  <si>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</si>
  <si>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</si>
  <si>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</si>
  <si>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</si>
  <si>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</si>
  <si>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</si>
  <si>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</si>
  <si>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</si>
  <si>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</si>
  <si>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</si>
  <si>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</si>
  <si>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</si>
  <si>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</si>
  <si>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</si>
  <si>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</si>
  <si>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</si>
  <si>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</si>
  <si>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</si>
  <si>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</si>
  <si>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</si>
  <si>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</si>
  <si>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</si>
  <si>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</si>
  <si>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</si>
  <si>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</si>
  <si>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</si>
  <si>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</si>
  <si>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</si>
  <si>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</si>
  <si>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</si>
  <si>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</si>
  <si>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</si>
  <si>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</si>
  <si>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</si>
  <si>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</si>
  <si>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</si>
  <si>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</si>
  <si>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</si>
  <si>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</si>
  <si>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</si>
  <si>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</si>
  <si>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</si>
  <si>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</si>
  <si>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</si>
  <si>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</si>
  <si>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</si>
  <si>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</si>
  <si>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</si>
  <si>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</si>
  <si>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</si>
  <si>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</si>
  <si>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</si>
  <si>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</si>
  <si>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</si>
  <si>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</si>
  <si>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</si>
  <si>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</si>
  <si>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</si>
  <si>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</si>
  <si>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</si>
  <si>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</si>
  <si>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</si>
  <si>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</si>
  <si>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</si>
  <si>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</si>
  <si>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</si>
  <si>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</si>
  <si>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</si>
  <si>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</si>
  <si>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</si>
  <si>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</si>
  <si>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</si>
  <si>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</si>
  <si>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</si>
  <si>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</si>
  <si>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</si>
  <si>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</si>
  <si>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</si>
  <si>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</si>
  <si>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</si>
  <si>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</si>
  <si>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</si>
  <si>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</si>
  <si>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</si>
  <si>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</si>
  <si>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</si>
  <si>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</si>
  <si>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</si>
  <si>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</si>
  <si>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</si>
  <si>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</si>
  <si>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</si>
  <si>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</si>
  <si>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</si>
  <si>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</si>
  <si>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</si>
  <si>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</si>
  <si>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</si>
  <si>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</si>
  <si>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</si>
  <si>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</si>
  <si>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</si>
  <si>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</si>
  <si>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</si>
  <si>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</si>
  <si>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</si>
  <si>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</si>
  <si>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</si>
  <si>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</si>
  <si>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</si>
  <si>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</si>
  <si>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</si>
  <si>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</si>
  <si>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</si>
  <si>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</si>
  <si>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</si>
  <si>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</si>
  <si>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</si>
  <si>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</si>
  <si>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</si>
  <si>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</si>
  <si>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</si>
  <si>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</si>
  <si>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</si>
  <si>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</si>
  <si>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</si>
  <si>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</si>
  <si>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</si>
  <si>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</si>
  <si>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</si>
  <si>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</si>
  <si>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</si>
  <si>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</si>
  <si>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</si>
  <si>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</si>
  <si>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</si>
  <si>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</si>
  <si>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</si>
  <si>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</si>
  <si>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</si>
  <si>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</si>
  <si>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</si>
  <si>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</si>
  <si>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</si>
  <si>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</si>
  <si>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</si>
  <si>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</si>
  <si>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</si>
  <si>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</si>
  <si>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</si>
  <si>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</si>
  <si>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</si>
  <si>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</si>
  <si>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</si>
  <si>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</si>
  <si>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</si>
  <si>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</si>
  <si>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</si>
  <si>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</si>
  <si>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</si>
  <si>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</si>
  <si>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</si>
  <si>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</si>
  <si>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</si>
  <si>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</si>
  <si>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</si>
  <si>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</si>
  <si>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</si>
  <si>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</si>
  <si>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</si>
  <si>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</si>
  <si>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</si>
  <si>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</si>
  <si>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</si>
  <si>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</si>
  <si>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</si>
  <si>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</si>
  <si>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</si>
  <si>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</si>
  <si>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</si>
  <si>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</si>
  <si>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</si>
  <si>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</si>
  <si>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</si>
  <si>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</si>
  <si>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</si>
  <si>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</si>
  <si>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</si>
  <si>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</si>
  <si>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</si>
  <si>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</si>
  <si>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</si>
  <si>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</si>
  <si>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</si>
  <si>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</si>
  <si>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</si>
  <si>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</si>
  <si>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</si>
  <si>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</si>
  <si>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</si>
  <si>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</si>
  <si>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</si>
  <si>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</si>
  <si>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</si>
  <si>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</si>
  <si>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</si>
  <si>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</si>
  <si>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</si>
  <si>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</si>
  <si>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</si>
  <si>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</si>
  <si>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</si>
  <si>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</si>
  <si>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</si>
  <si>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</si>
  <si>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</si>
  <si>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</si>
  <si>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</si>
  <si>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</si>
  <si>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</si>
  <si>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</si>
  <si>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</si>
  <si>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</si>
  <si>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</si>
  <si>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</si>
  <si>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</si>
  <si>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</si>
  <si>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</si>
  <si>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</si>
  <si>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</si>
  <si>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</si>
  <si>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</si>
  <si>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</si>
  <si>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</si>
  <si>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</si>
  <si>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</si>
  <si>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</si>
  <si>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</si>
  <si>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</si>
  <si>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</si>
  <si>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</si>
  <si>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</si>
  <si>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</si>
  <si>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</si>
  <si>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</si>
  <si>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</si>
  <si>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</si>
  <si>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</si>
  <si>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</si>
  <si>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</si>
  <si>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</si>
  <si>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</si>
  <si>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</si>
  <si>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</si>
  <si>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</si>
  <si>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</si>
  <si>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</si>
  <si>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</si>
  <si>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</si>
  <si>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</si>
  <si>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</si>
  <si>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</si>
  <si>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</si>
  <si>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</si>
  <si>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</si>
  <si>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</si>
  <si>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</si>
  <si>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</si>
  <si>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</si>
  <si>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</si>
  <si>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</si>
  <si>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</si>
  <si>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</si>
  <si>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</si>
  <si>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</si>
  <si>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</si>
  <si>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</si>
  <si>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</si>
  <si>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</si>
  <si>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</si>
  <si>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</si>
  <si>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</si>
  <si>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</si>
  <si>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</si>
  <si>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</si>
  <si>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</si>
  <si>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</si>
  <si>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</si>
  <si>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</si>
  <si>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</si>
  <si>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</si>
  <si>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</si>
  <si>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</si>
  <si>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</si>
  <si>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</si>
  <si>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</si>
  <si>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</si>
  <si>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</si>
  <si>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</si>
  <si>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</si>
  <si>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</si>
  <si>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</si>
  <si>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</si>
  <si>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</si>
  <si>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</si>
  <si>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</si>
  <si>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</si>
  <si>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</si>
  <si>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</si>
  <si>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</si>
  <si>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</si>
  <si>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</si>
  <si>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</si>
  <si>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</si>
  <si>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</si>
  <si>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</si>
  <si>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</si>
  <si>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</si>
  <si>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</si>
  <si>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</si>
  <si>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</si>
  <si>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</si>
  <si>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</si>
  <si>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</si>
  <si>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</si>
  <si>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</si>
  <si>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</si>
  <si>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</si>
  <si>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</si>
  <si>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</si>
  <si>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</si>
  <si>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</si>
  <si>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</si>
  <si>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</si>
  <si>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</si>
  <si>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</si>
  <si>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</si>
  <si>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</si>
  <si>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</si>
  <si>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</si>
  <si>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</si>
  <si>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</si>
  <si>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</si>
  <si>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</si>
  <si>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</si>
  <si>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</si>
  <si>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</si>
  <si>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</si>
  <si>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</si>
  <si>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</si>
  <si>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</si>
  <si>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</si>
  <si>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</si>
  <si>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</si>
  <si>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</si>
  <si>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</si>
  <si>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</si>
  <si>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</si>
  <si>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</si>
  <si>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</si>
  <si>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</si>
  <si>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</si>
  <si>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</si>
  <si>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</si>
  <si>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</si>
  <si>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</si>
  <si>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</si>
  <si>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</si>
  <si>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</si>
  <si>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</si>
  <si>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</si>
  <si>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</si>
  <si>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</si>
  <si>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</si>
  <si>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</si>
  <si>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</si>
  <si>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</si>
  <si>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</si>
  <si>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</si>
  <si>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</si>
  <si>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</si>
  <si>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</si>
  <si>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</si>
  <si>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</si>
  <si>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</si>
  <si>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</si>
  <si>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</si>
  <si>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</si>
  <si>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</si>
  <si>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</si>
  <si>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</si>
  <si>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</si>
  <si>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</si>
  <si>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</si>
  <si>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</si>
  <si>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</si>
  <si>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</si>
  <si>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</si>
  <si>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</si>
  <si>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</si>
  <si>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</si>
  <si>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</si>
  <si>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</si>
  <si>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</si>
  <si>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</si>
  <si>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</si>
  <si>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</si>
  <si>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</si>
  <si>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</si>
  <si>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</si>
  <si>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</si>
  <si>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</si>
  <si>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</si>
  <si>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</si>
  <si>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</si>
  <si>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</si>
  <si>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</si>
  <si>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</si>
  <si>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</si>
  <si>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</si>
  <si>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</si>
  <si>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</si>
  <si>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</si>
  <si>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</si>
  <si>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</si>
  <si>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</si>
  <si>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</si>
  <si>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</si>
  <si>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</si>
  <si>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</si>
  <si>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</si>
  <si>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</si>
  <si>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</si>
  <si>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</si>
  <si>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</si>
  <si>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</si>
  <si>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</si>
  <si>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</si>
  <si>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</si>
  <si>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</si>
  <si>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</si>
  <si>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</si>
  <si>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</si>
  <si>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</si>
  <si>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</si>
  <si>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</si>
  <si>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</si>
  <si>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</si>
  <si>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</si>
  <si>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</si>
  <si>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</si>
  <si>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</si>
  <si>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</si>
  <si>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</si>
  <si>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</si>
  <si>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</si>
  <si>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</si>
  <si>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</si>
  <si>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</si>
  <si>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</si>
  <si>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</si>
  <si>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</si>
  <si>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</si>
  <si>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</si>
  <si>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</si>
  <si>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</si>
  <si>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</si>
  <si>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</si>
  <si>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</si>
  <si>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</si>
  <si>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</si>
  <si>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</si>
  <si>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</si>
  <si>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</si>
  <si>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</si>
  <si>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</si>
  <si>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</si>
  <si>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</si>
  <si>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</si>
  <si>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</si>
  <si>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</si>
  <si>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</si>
  <si>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</si>
  <si>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</si>
  <si>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</si>
  <si>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</si>
  <si>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</si>
  <si>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</si>
  <si>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</si>
  <si>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</si>
  <si>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</si>
  <si>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</si>
  <si>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</si>
  <si>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</si>
  <si>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</si>
  <si>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</si>
  <si>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</si>
  <si>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</si>
  <si>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</si>
  <si>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</si>
  <si>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</si>
  <si>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</si>
  <si>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</si>
  <si>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</si>
  <si>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</si>
  <si>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</si>
  <si>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</si>
  <si>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</si>
  <si>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</si>
  <si>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</si>
  <si>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</si>
  <si>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</si>
  <si>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</si>
  <si>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</si>
  <si>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</si>
  <si>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</si>
  <si>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</si>
  <si>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</si>
  <si>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</si>
  <si>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</si>
  <si>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</si>
  <si>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</si>
  <si>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</si>
  <si>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</si>
  <si>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</si>
  <si>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</si>
  <si>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</si>
  <si>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</si>
  <si>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</si>
  <si>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</si>
  <si>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</si>
  <si>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</si>
  <si>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</si>
  <si>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</si>
  <si>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</si>
  <si>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</si>
  <si>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</si>
  <si>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</si>
  <si>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</si>
  <si>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</si>
  <si>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</si>
  <si>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</si>
  <si>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</si>
  <si>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</si>
  <si>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</si>
  <si>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</si>
  <si>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</si>
  <si>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</si>
  <si>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</si>
  <si>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</si>
  <si>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</si>
  <si>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</si>
  <si>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</si>
  <si>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</si>
  <si>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</si>
  <si>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</si>
  <si>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</si>
  <si>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</si>
  <si>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</si>
  <si>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</si>
  <si>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</si>
  <si>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</si>
  <si>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</si>
  <si>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</si>
  <si>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</si>
  <si>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</si>
  <si>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</si>
  <si>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</si>
  <si>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</si>
  <si>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</si>
  <si>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</si>
  <si>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</si>
  <si>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</si>
  <si>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</si>
  <si>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</si>
  <si>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</si>
  <si>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</si>
  <si>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</si>
  <si>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</si>
  <si>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</si>
  <si>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</si>
  <si>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</si>
  <si>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</si>
  <si>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</si>
  <si>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</si>
  <si>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</si>
  <si>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</si>
  <si>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</si>
  <si>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</si>
  <si>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</si>
  <si>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</si>
  <si>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</si>
  <si>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</si>
  <si>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</si>
  <si>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</si>
  <si>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</si>
  <si>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</si>
  <si>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</si>
  <si>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</si>
  <si>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</si>
  <si>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</si>
  <si>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</si>
  <si>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</si>
  <si>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</si>
  <si>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</si>
  <si>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</si>
  <si>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</si>
  <si>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</si>
  <si>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</si>
  <si>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</si>
  <si>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</si>
  <si>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</si>
  <si>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</si>
  <si>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</si>
  <si>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</si>
  <si>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</si>
  <si>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</si>
  <si>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</si>
  <si>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</si>
  <si>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</si>
  <si>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</si>
  <si>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</si>
  <si>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</si>
  <si>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</si>
  <si>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</si>
  <si>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</si>
  <si>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</si>
  <si>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</si>
  <si>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</si>
  <si>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</si>
  <si>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</si>
  <si>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</si>
  <si>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</si>
  <si>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</si>
  <si>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</si>
  <si>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</si>
  <si>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</si>
  <si>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</si>
  <si>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</si>
  <si>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</si>
  <si>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</si>
  <si>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</si>
  <si>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</si>
  <si>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</si>
  <si>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</si>
  <si>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</si>
  <si>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</si>
  <si>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</si>
  <si>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</si>
  <si>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</si>
  <si>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</si>
  <si>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</si>
  <si>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</si>
  <si>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</si>
  <si>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</si>
  <si>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</si>
  <si>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</si>
  <si>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</si>
  <si>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</si>
  <si>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</si>
  <si>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</si>
  <si>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</si>
  <si>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</si>
  <si>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</si>
  <si>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</si>
  <si>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</si>
  <si>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</si>
  <si>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</si>
  <si>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</si>
  <si>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</si>
  <si>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</si>
  <si>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</si>
  <si>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</si>
  <si>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</si>
  <si>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</si>
  <si>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</si>
  <si>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</si>
  <si>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</si>
  <si>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</si>
  <si>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</si>
  <si>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</si>
  <si>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</si>
  <si>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</si>
  <si>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</si>
  <si>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</si>
  <si>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</si>
  <si>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</si>
  <si>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</si>
  <si>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</si>
  <si>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</si>
  <si>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</si>
  <si>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</si>
  <si>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</si>
  <si>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</si>
  <si>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</si>
  <si>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</si>
  <si>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</si>
  <si>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</si>
  <si>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</si>
  <si>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</si>
  <si>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</si>
  <si>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</si>
  <si>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</si>
  <si>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</si>
  <si>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</si>
  <si>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</si>
  <si>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</si>
  <si>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</si>
  <si>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</si>
  <si>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</si>
  <si>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</si>
  <si>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</si>
  <si>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</si>
  <si>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</si>
  <si>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</si>
  <si>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</si>
  <si>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</si>
  <si>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</si>
  <si>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</si>
  <si>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</si>
  <si>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</si>
  <si>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</si>
  <si>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</si>
  <si>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</si>
  <si>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</si>
  <si>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</si>
  <si>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</si>
  <si>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</si>
  <si>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</si>
  <si>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</si>
  <si>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</si>
  <si>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</si>
  <si>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</si>
  <si>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</si>
  <si>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</si>
  <si>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</si>
  <si>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</si>
  <si>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</si>
  <si>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</si>
  <si>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</si>
  <si>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</si>
  <si>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</si>
  <si>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</si>
  <si>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</si>
  <si>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</si>
  <si>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</si>
  <si>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</si>
  <si>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</si>
  <si>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</si>
  <si>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</si>
  <si>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</si>
  <si>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</si>
  <si>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</si>
  <si>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</si>
  <si>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</si>
  <si>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</si>
  <si>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</si>
  <si>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</si>
  <si>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</si>
  <si>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</si>
  <si>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</si>
  <si>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</si>
  <si>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</si>
  <si>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</si>
  <si>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</si>
  <si>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</si>
  <si>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</si>
  <si>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</si>
  <si>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</si>
  <si>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</si>
  <si>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</si>
  <si>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</si>
  <si>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</si>
  <si>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</si>
  <si>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</si>
  <si>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</si>
  <si>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</si>
  <si>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</si>
  <si>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</si>
  <si>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</si>
  <si>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</si>
  <si>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</si>
  <si>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</si>
  <si>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</si>
  <si>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</si>
  <si>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</si>
  <si>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</si>
  <si>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</si>
  <si>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</si>
  <si>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</si>
  <si>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</si>
  <si>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</si>
  <si>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</si>
  <si>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</si>
  <si>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</si>
  <si>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</si>
  <si>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</si>
  <si>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</si>
  <si>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</si>
  <si>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</si>
  <si>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</si>
  <si>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</si>
  <si>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</si>
  <si>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</si>
  <si>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</si>
  <si>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</si>
  <si>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</si>
  <si>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</si>
  <si>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</si>
  <si>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</si>
  <si>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</si>
  <si>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</si>
  <si>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</si>
  <si>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</si>
  <si>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</si>
  <si>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</si>
  <si>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</si>
  <si>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</si>
  <si>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</si>
  <si>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</si>
  <si>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</si>
  <si>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</si>
  <si>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</si>
  <si>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</si>
  <si>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</si>
  <si>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</si>
  <si>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</si>
  <si>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</si>
  <si>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</si>
  <si>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</si>
  <si>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</si>
  <si>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</si>
  <si>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</si>
  <si>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</si>
  <si>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</si>
  <si>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</si>
  <si>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</si>
  <si>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</si>
  <si>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</si>
  <si>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</si>
  <si>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</si>
  <si>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</si>
  <si>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</si>
  <si>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</si>
  <si>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</si>
  <si>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</si>
  <si>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</si>
  <si>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</si>
  <si>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</si>
  <si>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</si>
  <si>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</si>
  <si>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</si>
  <si>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</si>
  <si>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</si>
  <si>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</si>
  <si>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</si>
  <si>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</si>
  <si>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</si>
  <si>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</si>
  <si>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</si>
  <si>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</si>
  <si>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</si>
  <si>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</si>
  <si>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</si>
  <si>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</si>
  <si>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</si>
  <si>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</si>
  <si>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</si>
  <si>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</si>
  <si>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</si>
  <si>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</si>
  <si>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</si>
  <si>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</si>
  <si>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</si>
  <si>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</si>
  <si>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</si>
  <si>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</si>
  <si>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</si>
  <si>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</si>
  <si>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</si>
  <si>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</si>
  <si>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</si>
  <si>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</si>
  <si>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</si>
  <si>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</si>
  <si>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</si>
  <si>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</si>
  <si>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</si>
  <si>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</si>
  <si>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</si>
  <si>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</si>
  <si>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</si>
  <si>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</si>
  <si>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</si>
  <si>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</si>
  <si>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</si>
  <si>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</si>
  <si>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</si>
  <si>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</si>
  <si>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</si>
  <si>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</si>
  <si>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</si>
  <si>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</si>
  <si>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</si>
  <si>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</si>
  <si>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</si>
  <si>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</si>
  <si>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</si>
  <si>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</si>
  <si>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</si>
  <si>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</si>
  <si>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</si>
  <si>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</si>
  <si>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</si>
  <si>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</si>
  <si>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</si>
  <si>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</si>
  <si>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</si>
  <si>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</si>
  <si>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</si>
  <si>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</si>
  <si>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</si>
  <si>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</si>
  <si>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</si>
  <si>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</si>
  <si>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</si>
  <si>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</si>
  <si>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</si>
  <si>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</si>
  <si>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</si>
  <si>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</si>
  <si>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</si>
  <si>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</si>
  <si>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</si>
  <si>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</si>
  <si>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</si>
  <si>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</si>
  <si>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</si>
  <si>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</si>
  <si>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</si>
  <si>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</si>
  <si>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</si>
  <si>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</si>
  <si>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</si>
  <si>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</si>
  <si>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</si>
  <si>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</si>
  <si>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</si>
  <si>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</si>
  <si>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</si>
  <si>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</si>
  <si>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</si>
  <si>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</si>
  <si>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</si>
  <si>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</si>
  <si>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</si>
  <si>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</si>
  <si>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</si>
  <si>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</si>
  <si>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</si>
  <si>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</si>
  <si>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</si>
  <si>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</si>
  <si>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</si>
  <si>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</si>
  <si>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</si>
  <si>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</si>
  <si>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</si>
  <si>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</si>
  <si>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</si>
  <si>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</si>
  <si>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</si>
  <si>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</si>
  <si>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</si>
  <si>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</si>
  <si>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</si>
  <si>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</si>
  <si>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</si>
  <si>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</si>
  <si>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</si>
  <si>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</si>
  <si>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</si>
  <si>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</si>
  <si>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</si>
  <si>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</si>
  <si>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</si>
  <si>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</si>
  <si>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</si>
  <si>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</si>
  <si>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</si>
  <si>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</si>
  <si>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</si>
  <si>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</si>
  <si>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</si>
  <si>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</si>
  <si>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</si>
  <si>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</si>
  <si>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</si>
  <si>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</si>
  <si>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</si>
  <si>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</si>
  <si>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</si>
  <si>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</si>
  <si>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</si>
  <si>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</si>
  <si>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</si>
  <si>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</si>
  <si>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</si>
  <si>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</si>
  <si>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</si>
  <si>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</si>
  <si>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</si>
  <si>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</si>
  <si>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</si>
  <si>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</si>
  <si>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</si>
  <si>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</si>
  <si>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</si>
  <si>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</si>
  <si>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</si>
  <si>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</si>
  <si>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</si>
  <si>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</si>
  <si>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</si>
  <si>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</si>
  <si>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</si>
  <si>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</si>
  <si>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</si>
  <si>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</si>
  <si>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</si>
  <si>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</si>
  <si>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</si>
  <si>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</si>
  <si>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</si>
  <si>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</si>
  <si>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</si>
  <si>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</si>
  <si>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</si>
  <si>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</si>
  <si>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</si>
  <si>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</si>
  <si>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</si>
  <si>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</si>
  <si>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</si>
  <si>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</si>
  <si>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</si>
  <si>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</si>
  <si>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</si>
  <si>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</si>
  <si>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</si>
  <si>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</si>
  <si>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</si>
  <si>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</si>
  <si>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</si>
  <si>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</si>
  <si>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</si>
  <si>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</si>
  <si>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</si>
  <si>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</si>
  <si>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</si>
  <si>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</si>
  <si>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</si>
  <si>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</si>
  <si>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</si>
  <si>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</si>
  <si>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</si>
  <si>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</si>
  <si>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</si>
  <si>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</si>
  <si>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</si>
  <si>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</si>
  <si>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</si>
  <si>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</si>
  <si>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</si>
  <si>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</si>
  <si>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</si>
  <si>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</si>
  <si>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</si>
  <si>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</si>
  <si>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</si>
  <si>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</si>
  <si>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</si>
  <si>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</si>
  <si>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</si>
  <si>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</si>
  <si>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</si>
  <si>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</si>
  <si>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</si>
  <si>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</si>
  <si>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</si>
  <si>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</si>
  <si>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</si>
  <si>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</si>
  <si>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</si>
  <si>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</si>
  <si>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</si>
  <si>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</si>
  <si>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</si>
  <si>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</si>
  <si>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</si>
  <si>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</si>
  <si>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</si>
  <si>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</si>
  <si>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</si>
  <si>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</si>
  <si>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</si>
  <si>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</si>
  <si>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</si>
  <si>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</si>
  <si>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</si>
  <si>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</si>
  <si>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</si>
  <si>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</si>
  <si>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</si>
  <si>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</si>
  <si>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</si>
  <si>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</si>
  <si>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</si>
  <si>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</si>
  <si>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</si>
  <si>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</si>
  <si>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</si>
  <si>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</si>
  <si>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</si>
  <si>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</si>
  <si>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</si>
  <si>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</si>
  <si>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</si>
  <si>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</si>
  <si>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</si>
  <si>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</si>
  <si>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</si>
  <si>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</si>
  <si>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</si>
  <si>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</si>
  <si>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</si>
  <si>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</si>
  <si>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</si>
  <si>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</si>
  <si>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</si>
  <si>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</si>
  <si>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</si>
  <si>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</si>
  <si>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</si>
  <si>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</si>
  <si>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</si>
  <si>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</si>
  <si>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</si>
  <si>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</si>
  <si>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</si>
  <si>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</si>
  <si>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</si>
  <si>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</si>
  <si>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</si>
  <si>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</si>
  <si>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</si>
  <si>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</si>
  <si>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</si>
  <si>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</si>
  <si>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</si>
  <si>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</si>
  <si>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</si>
  <si>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</si>
  <si>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</si>
  <si>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</si>
  <si>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</si>
  <si>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</si>
  <si>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</si>
  <si>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</si>
  <si>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</si>
  <si>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</si>
  <si>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</si>
  <si>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</si>
  <si>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</si>
  <si>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</si>
  <si>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</si>
  <si>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</si>
  <si>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</si>
  <si>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</si>
  <si>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</si>
  <si>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</si>
  <si>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</si>
  <si>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</si>
  <si>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</si>
  <si>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</si>
  <si>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</si>
  <si>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</si>
  <si>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</si>
  <si>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</si>
  <si>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</si>
  <si>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</si>
  <si>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</si>
  <si>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</si>
  <si>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</si>
  <si>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</si>
  <si>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</si>
  <si>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</si>
  <si>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</si>
  <si>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</si>
  <si>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</si>
  <si>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</si>
  <si>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</si>
  <si>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</si>
  <si>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</si>
  <si>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</si>
  <si>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</si>
  <si>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</si>
  <si>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</si>
  <si>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</si>
  <si>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</si>
  <si>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</si>
  <si>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</si>
  <si>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</si>
  <si>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</si>
  <si>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</si>
  <si>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</si>
  <si>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</si>
  <si>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</si>
  <si>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</si>
  <si>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</si>
  <si>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</si>
  <si>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</si>
  <si>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</si>
  <si>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</si>
  <si>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</si>
  <si>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</si>
  <si>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</si>
  <si>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</si>
  <si>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</si>
  <si>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</si>
  <si>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</si>
  <si>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</si>
  <si>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</si>
  <si>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</si>
  <si>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</si>
  <si>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</si>
  <si>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</si>
  <si>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</si>
  <si>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</si>
  <si>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</si>
  <si>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</si>
  <si>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</si>
  <si>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</si>
  <si>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</si>
  <si>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</si>
  <si>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</si>
  <si>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</si>
  <si>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</si>
  <si>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</si>
  <si>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</si>
  <si>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</si>
  <si>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</si>
  <si>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</si>
  <si>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</si>
  <si>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</si>
  <si>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</si>
  <si>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</si>
  <si>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</si>
  <si>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</si>
  <si>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</si>
  <si>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</si>
  <si>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</si>
  <si>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</si>
  <si>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</si>
  <si>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</si>
  <si>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</si>
  <si>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</si>
  <si>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</si>
  <si>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</si>
  <si>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</si>
  <si>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</si>
  <si>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</si>
  <si>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</si>
  <si>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</si>
  <si>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</si>
  <si>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</si>
  <si>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</si>
  <si>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</si>
  <si>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</si>
  <si>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</si>
  <si>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</si>
  <si>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</si>
  <si>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</si>
  <si>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</si>
  <si>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</si>
  <si>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</si>
  <si>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</si>
  <si>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</si>
  <si>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</si>
  <si>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</si>
  <si>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</si>
  <si>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</si>
  <si>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</si>
  <si>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</si>
  <si>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</si>
  <si>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</si>
  <si>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</si>
  <si>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</si>
  <si>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</si>
  <si>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</si>
  <si>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</si>
  <si>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</si>
  <si>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</si>
  <si>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</si>
  <si>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</si>
  <si>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</si>
  <si>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</si>
  <si>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</si>
  <si>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</si>
  <si>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</si>
  <si>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</si>
  <si>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</si>
  <si>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</si>
  <si>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</si>
  <si>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</si>
  <si>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</si>
  <si>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</si>
  <si>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</si>
  <si>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</si>
  <si>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</si>
  <si>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</si>
  <si>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</si>
  <si>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</si>
  <si>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</si>
  <si>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</si>
  <si>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</si>
  <si>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</si>
  <si>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</si>
  <si>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</si>
  <si>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</si>
  <si>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</si>
  <si>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</si>
  <si>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</si>
  <si>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</si>
  <si>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</si>
  <si>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</si>
  <si>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</si>
  <si>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</si>
  <si>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</si>
  <si>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</si>
  <si>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</si>
  <si>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</si>
  <si>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</si>
  <si>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</si>
  <si>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</si>
  <si>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</si>
  <si>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</si>
  <si>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</si>
  <si>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</si>
  <si>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</si>
  <si>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</si>
  <si>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</si>
  <si>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</si>
  <si>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</si>
  <si>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</si>
  <si>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</si>
  <si>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</si>
  <si>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</si>
  <si>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</si>
  <si>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</si>
  <si>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</si>
  <si>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</si>
  <si>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</si>
  <si>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</si>
  <si>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</si>
  <si>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</si>
  <si>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</si>
  <si>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</si>
  <si>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</si>
  <si>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</si>
  <si>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</si>
  <si>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</si>
  <si>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</si>
  <si>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</si>
  <si>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</si>
  <si>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</si>
  <si>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</si>
  <si>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</si>
  <si>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</si>
  <si>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</si>
  <si>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</si>
  <si>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</si>
  <si>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</si>
  <si>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</si>
  <si>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</si>
  <si>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</si>
  <si>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</si>
  <si>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</si>
  <si>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</si>
  <si>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</si>
  <si>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</si>
  <si>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</si>
  <si>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</si>
  <si>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</si>
  <si>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</si>
  <si>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</si>
  <si>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</si>
  <si>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</si>
  <si>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</si>
  <si>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</si>
  <si>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</si>
  <si>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</si>
  <si>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</si>
  <si>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</si>
  <si>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</si>
  <si>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</si>
  <si>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</si>
  <si>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</si>
  <si>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</si>
  <si>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</si>
  <si>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</si>
  <si>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</si>
  <si>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</si>
  <si>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</si>
  <si>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</si>
  <si>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</si>
  <si>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</si>
  <si>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</si>
  <si>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</si>
  <si>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</si>
  <si>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</si>
  <si>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</si>
  <si>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</si>
  <si>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</si>
  <si>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</si>
  <si>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</si>
  <si>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</si>
  <si>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</si>
  <si>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</si>
  <si>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</si>
  <si>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</si>
  <si>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</si>
  <si>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</si>
  <si>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</si>
  <si>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</si>
  <si>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</si>
  <si>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</si>
  <si>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</si>
  <si>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</si>
  <si>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</si>
  <si>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</si>
  <si>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</si>
  <si>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</si>
  <si>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</si>
  <si>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</si>
  <si>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</si>
  <si>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</si>
  <si>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</si>
  <si>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</si>
  <si>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</si>
  <si>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</si>
  <si>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</si>
  <si>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</si>
  <si>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</si>
  <si>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</si>
  <si>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</si>
  <si>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</si>
  <si>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</si>
  <si>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</si>
  <si>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</si>
  <si>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</si>
  <si>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</si>
  <si>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</si>
  <si>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</si>
  <si>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</si>
  <si>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</si>
  <si>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</si>
  <si>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</si>
  <si>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</si>
  <si>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</si>
  <si>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</si>
  <si>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</si>
  <si>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</si>
  <si>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</si>
  <si>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</si>
  <si>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</si>
  <si>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</si>
  <si>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</si>
  <si>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</si>
  <si>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</si>
  <si>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</si>
  <si>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</si>
  <si>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</si>
  <si>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</si>
  <si>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</si>
  <si>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</si>
  <si>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</si>
  <si>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</si>
  <si>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</si>
  <si>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</si>
  <si>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</si>
  <si>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</si>
  <si>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</si>
  <si>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</si>
  <si>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</si>
  <si>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</si>
  <si>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</si>
  <si>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</si>
  <si>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</si>
  <si>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</si>
  <si>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</si>
  <si>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</si>
  <si>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</si>
  <si>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</si>
  <si>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</si>
  <si>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</si>
  <si>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</si>
  <si>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</si>
  <si>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</si>
  <si>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</si>
  <si>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</si>
  <si>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</si>
  <si>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</si>
  <si>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</si>
  <si>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</si>
  <si>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</si>
  <si>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</si>
  <si>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</si>
  <si>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</si>
  <si>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</si>
  <si>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</si>
  <si>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</si>
  <si>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</si>
  <si>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</si>
  <si>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</si>
  <si>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</si>
  <si>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</si>
  <si>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</si>
  <si>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</si>
  <si>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</si>
  <si>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</si>
  <si>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</si>
  <si>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</si>
  <si>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</si>
  <si>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</si>
  <si>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</si>
  <si>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</si>
  <si>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</si>
  <si>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</si>
  <si>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</si>
  <si>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</si>
  <si>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</si>
  <si>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</si>
  <si>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</si>
  <si>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</si>
  <si>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</si>
  <si>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</si>
  <si>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</si>
  <si>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</si>
  <si>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</si>
  <si>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</si>
  <si>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</si>
  <si>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</si>
  <si>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</si>
  <si>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</si>
  <si>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</si>
  <si>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</si>
  <si>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</si>
  <si>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</si>
  <si>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</si>
  <si>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</si>
  <si>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</si>
  <si>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</si>
  <si>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</si>
  <si>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</si>
  <si>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</si>
  <si>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</si>
  <si>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</si>
  <si>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</si>
  <si>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</si>
  <si>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</si>
  <si>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</si>
  <si>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</si>
  <si>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</si>
  <si>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</si>
  <si>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</si>
  <si>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</si>
  <si>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</si>
  <si>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</si>
  <si>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</si>
  <si>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</si>
  <si>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</si>
  <si>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</si>
  <si>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</si>
  <si>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</si>
  <si>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</si>
  <si>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</si>
  <si>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</si>
  <si>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</si>
  <si>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</si>
  <si>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</si>
  <si>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</si>
  <si>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</si>
  <si>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</si>
  <si>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</si>
  <si>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</si>
  <si>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</si>
  <si>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</si>
  <si>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</si>
  <si>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</si>
  <si>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</si>
  <si>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</si>
  <si>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</si>
  <si>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</si>
  <si>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</si>
  <si>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</si>
  <si>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</si>
  <si>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</si>
  <si>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</si>
  <si>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</si>
  <si>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</si>
  <si>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</si>
  <si>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</si>
  <si>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</si>
  <si>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</si>
  <si>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</si>
  <si>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</si>
  <si>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</si>
  <si>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</si>
  <si>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</si>
  <si>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</si>
  <si>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</si>
  <si>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</si>
  <si>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</si>
  <si>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</si>
  <si>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</si>
  <si>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</si>
  <si>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</si>
  <si>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</si>
  <si>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</si>
  <si>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</si>
  <si>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</si>
  <si>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</si>
  <si>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</si>
  <si>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</si>
  <si>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</si>
  <si>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</si>
  <si>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</si>
  <si>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</si>
  <si>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</si>
  <si>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</si>
  <si>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</si>
  <si>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</si>
  <si>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</si>
  <si>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</si>
  <si>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</si>
  <si>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</si>
  <si>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</si>
  <si>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</si>
  <si>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</si>
  <si>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</si>
  <si>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</si>
  <si>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</si>
  <si>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</si>
  <si>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</si>
  <si>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</si>
  <si>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</si>
  <si>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</si>
  <si>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</si>
  <si>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</si>
  <si>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</si>
  <si>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</si>
  <si>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</si>
  <si>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</si>
  <si>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</si>
  <si>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</si>
  <si>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</si>
  <si>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</si>
  <si>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</si>
  <si>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</si>
  <si>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</si>
  <si>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</si>
  <si>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</si>
  <si>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</si>
  <si>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</si>
  <si>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</si>
  <si>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</si>
  <si>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</si>
  <si>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</si>
  <si>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</si>
  <si>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</si>
  <si>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</si>
  <si>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</si>
  <si>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</si>
  <si>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</si>
  <si>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</si>
  <si>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</si>
  <si>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</si>
  <si>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</si>
  <si>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</si>
  <si>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</si>
  <si>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</si>
  <si>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</si>
  <si>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</si>
  <si>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</si>
  <si>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</si>
  <si>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</si>
  <si>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</si>
  <si>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</si>
  <si>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</si>
  <si>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</si>
  <si>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</si>
  <si>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</si>
  <si>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</si>
  <si>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</si>
  <si>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</si>
  <si>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</si>
  <si>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</si>
  <si>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</si>
  <si>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</si>
  <si>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</si>
  <si>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</si>
  <si>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</si>
  <si>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</si>
  <si>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</si>
  <si>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</si>
  <si>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</si>
  <si>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</si>
  <si>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</si>
  <si>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</si>
  <si>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</si>
  <si>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</si>
  <si>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</si>
  <si>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</si>
  <si>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</si>
  <si>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</si>
  <si>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</si>
  <si>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</si>
  <si>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</si>
  <si>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</si>
  <si>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</si>
  <si>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</si>
  <si>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</si>
  <si>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</si>
  <si>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</si>
  <si>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</si>
  <si>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</si>
  <si>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</si>
  <si>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</si>
  <si>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</si>
  <si>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</si>
  <si>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</si>
  <si>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</si>
  <si>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</si>
  <si>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</si>
  <si>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</si>
  <si>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</si>
  <si>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</si>
  <si>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</si>
  <si>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</si>
  <si>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</si>
  <si>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</si>
  <si>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</si>
  <si>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</si>
  <si>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</si>
  <si>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</si>
  <si>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</si>
  <si>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</si>
  <si>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</si>
  <si>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</si>
  <si>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</si>
  <si>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</si>
  <si>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</si>
  <si>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</si>
  <si>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</si>
  <si>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</si>
  <si>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</si>
  <si>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</si>
  <si>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</si>
  <si>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</si>
  <si>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</si>
  <si>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</si>
  <si>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</si>
  <si>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</si>
  <si>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</si>
  <si>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</si>
  <si>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</si>
  <si>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</si>
  <si>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</si>
  <si>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</si>
  <si>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</si>
  <si>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</si>
  <si>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</si>
  <si>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</si>
  <si>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</si>
  <si>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</si>
  <si>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</si>
  <si>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</si>
  <si>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</si>
  <si>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</si>
  <si>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</si>
  <si>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</si>
  <si>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</si>
  <si>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</si>
  <si>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</si>
  <si>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</si>
  <si>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</si>
  <si>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</si>
  <si>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</si>
  <si>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</si>
  <si>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</si>
  <si>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</si>
  <si>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</si>
  <si>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</si>
  <si>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</si>
  <si>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</si>
  <si>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</si>
  <si>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</si>
  <si>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</si>
  <si>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</si>
  <si>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</si>
  <si>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</si>
  <si>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</si>
  <si>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</si>
  <si>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</si>
  <si>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</si>
  <si>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</si>
  <si>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</si>
  <si>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</si>
  <si>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</si>
  <si>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</si>
  <si>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</si>
  <si>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</si>
  <si>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</si>
  <si>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</si>
  <si>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</si>
  <si>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</si>
  <si>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</si>
  <si>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</si>
  <si>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</si>
  <si>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</si>
  <si>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</si>
  <si>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</si>
  <si>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</si>
  <si>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</si>
  <si>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</si>
  <si>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</si>
  <si>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</si>
  <si>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</si>
  <si>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</si>
  <si>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</si>
  <si>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</si>
  <si>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</si>
  <si>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</si>
  <si>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</si>
  <si>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</si>
  <si>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</si>
  <si>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</si>
  <si>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</si>
  <si>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</si>
  <si>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</si>
  <si>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</si>
  <si>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</si>
  <si>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</si>
  <si>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</si>
  <si>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</si>
  <si>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</si>
  <si>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</si>
  <si>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</si>
  <si>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</si>
  <si>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</si>
  <si>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</si>
  <si>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</si>
  <si>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</si>
  <si>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</si>
  <si>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</si>
  <si>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</si>
  <si>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</si>
  <si>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</si>
  <si>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</si>
  <si>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</si>
  <si>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</si>
  <si>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</si>
  <si>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</si>
  <si>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</si>
  <si>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</si>
  <si>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</si>
  <si>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</si>
  <si>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</si>
  <si>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</si>
  <si>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</si>
  <si>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</si>
  <si>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</si>
  <si>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</si>
  <si>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</si>
  <si>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</si>
  <si>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</si>
  <si>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</si>
  <si>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</si>
  <si>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</si>
  <si>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</si>
  <si>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</si>
  <si>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</si>
  <si>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</si>
  <si>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</si>
  <si>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</si>
  <si>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</si>
  <si>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</si>
  <si>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</si>
  <si>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</si>
  <si>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</si>
  <si>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</si>
  <si>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</si>
  <si>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</si>
  <si>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</si>
  <si>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</si>
  <si>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</si>
  <si>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</si>
  <si>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</si>
  <si>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</si>
  <si>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</si>
  <si>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</si>
  <si>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</si>
  <si>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</si>
  <si>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</si>
  <si>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</si>
  <si>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</si>
  <si>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</si>
  <si>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</si>
  <si>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</si>
  <si>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</si>
  <si>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</si>
  <si>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</si>
  <si>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</si>
  <si>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</si>
  <si>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</si>
  <si>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</si>
  <si>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</si>
  <si>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</si>
  <si>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</si>
  <si>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</si>
  <si>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</si>
  <si>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</si>
  <si>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</si>
  <si>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</si>
  <si>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</si>
  <si>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</si>
  <si>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</si>
  <si>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</si>
  <si>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</si>
  <si>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</si>
  <si>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</si>
  <si>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</si>
  <si>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</si>
  <si>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</si>
  <si>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</si>
  <si>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</si>
  <si>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</si>
  <si>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</si>
  <si>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</si>
  <si>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</si>
  <si>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</si>
  <si>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</si>
  <si>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</si>
  <si>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</si>
  <si>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</si>
  <si>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</si>
  <si>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</si>
  <si>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</si>
  <si>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</si>
  <si>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</si>
  <si>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</si>
  <si>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</si>
  <si>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</si>
  <si>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</si>
  <si>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</si>
  <si>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</si>
  <si>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</si>
  <si>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</si>
  <si>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</si>
  <si>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</si>
  <si>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</si>
  <si>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</si>
  <si>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</si>
  <si>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</si>
  <si>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</si>
  <si>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</si>
  <si>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</si>
  <si>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</si>
  <si>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</si>
  <si>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</si>
  <si>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</si>
  <si>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</si>
  <si>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</si>
  <si>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</si>
  <si>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</si>
  <si>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</si>
  <si>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</si>
  <si>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</si>
  <si>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</si>
  <si>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</si>
  <si>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</si>
  <si>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</si>
  <si>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</si>
  <si>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</si>
  <si>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</si>
  <si>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</si>
  <si>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</si>
  <si>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</si>
  <si>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</si>
  <si>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</si>
  <si>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</si>
  <si>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</si>
  <si>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</si>
  <si>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</si>
  <si>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</si>
  <si>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</si>
  <si>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</si>
  <si>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</si>
  <si>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</si>
  <si>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</si>
  <si>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</si>
  <si>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</si>
  <si>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</si>
  <si>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</si>
  <si>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</si>
  <si>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</si>
  <si>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</si>
  <si>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</si>
  <si>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</si>
  <si>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</si>
  <si>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</si>
  <si>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</si>
  <si>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</si>
  <si>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</si>
  <si>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</si>
  <si>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</si>
  <si>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</si>
  <si>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</si>
  <si>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</si>
  <si>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</si>
  <si>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</si>
  <si>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</si>
  <si>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</si>
  <si>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</si>
  <si>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</si>
  <si>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</si>
  <si>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</si>
  <si>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</si>
  <si>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</si>
  <si>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</si>
  <si>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</si>
  <si>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</si>
  <si>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</si>
  <si>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</si>
  <si>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</si>
  <si>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</si>
  <si>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</si>
  <si>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</si>
  <si>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</si>
  <si>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</si>
  <si>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</si>
  <si>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</si>
  <si>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</si>
  <si>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</si>
  <si>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</si>
  <si>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</si>
  <si>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</si>
  <si>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</si>
  <si>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</si>
  <si>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</si>
  <si>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</si>
  <si>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</si>
  <si>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</si>
  <si>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</si>
  <si>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</si>
  <si>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</si>
  <si>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</si>
  <si>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</si>
  <si>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</si>
  <si>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</si>
  <si>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</si>
  <si>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</si>
  <si>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</si>
  <si>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</si>
  <si>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</si>
  <si>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</si>
  <si>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</si>
  <si>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</si>
  <si>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</si>
  <si>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</si>
  <si>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</si>
  <si>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</si>
  <si>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</si>
  <si>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</si>
  <si>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</si>
  <si>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</si>
  <si>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</si>
  <si>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</si>
  <si>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</si>
  <si>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</si>
  <si>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</si>
  <si>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</si>
  <si>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</si>
  <si>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</si>
  <si>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</si>
  <si>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</si>
  <si>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</si>
  <si>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</si>
  <si>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</si>
  <si>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</si>
  <si>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</si>
  <si>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</si>
  <si>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</si>
  <si>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</si>
  <si>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</si>
  <si>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</si>
  <si>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</si>
  <si>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</si>
  <si>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</si>
  <si>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</si>
  <si>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</si>
  <si>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</si>
  <si>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</si>
  <si>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</si>
  <si>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</si>
  <si>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</si>
  <si>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</si>
  <si>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</si>
  <si>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</si>
  <si>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</si>
  <si>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</si>
  <si>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</si>
  <si>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</si>
  <si>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</si>
  <si>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</si>
  <si>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</si>
  <si>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</si>
  <si>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</si>
  <si>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</si>
  <si>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</si>
  <si>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</si>
  <si>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</si>
  <si>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</si>
  <si>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</si>
  <si>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</si>
  <si>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</si>
  <si>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</si>
  <si>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</si>
  <si>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</si>
  <si>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</si>
  <si>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</si>
  <si>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</si>
  <si>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</si>
  <si>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</si>
  <si>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</si>
  <si>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</si>
  <si>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</si>
  <si>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</si>
  <si>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</si>
  <si>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</si>
  <si>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</si>
  <si>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</si>
  <si>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</si>
  <si>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</si>
  <si>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</si>
  <si>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</si>
  <si>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</si>
  <si>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</si>
  <si>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</si>
  <si>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</si>
  <si>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</si>
  <si>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</si>
  <si>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</si>
  <si>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</si>
  <si>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</si>
  <si>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</si>
  <si>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</si>
  <si>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</si>
  <si>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</si>
  <si>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</si>
  <si>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</si>
  <si>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</si>
  <si>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</si>
  <si>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</si>
  <si>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</si>
  <si>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</si>
  <si>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</si>
  <si>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</si>
  <si>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</si>
  <si>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</si>
  <si>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</si>
  <si>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</si>
  <si>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</si>
  <si>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</si>
  <si>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</si>
  <si>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</si>
  <si>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</si>
  <si>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</si>
  <si>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</si>
  <si>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</si>
  <si>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</si>
  <si>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</si>
  <si>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</si>
  <si>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</si>
  <si>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</si>
  <si>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</si>
  <si>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</si>
  <si>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</si>
  <si>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</si>
  <si>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</si>
  <si>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</si>
  <si>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</si>
  <si>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</si>
  <si>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</si>
  <si>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</si>
  <si>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</si>
  <si>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</si>
  <si>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</si>
  <si>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</si>
  <si>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</si>
  <si>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</si>
  <si>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</si>
  <si>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</si>
  <si>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</si>
  <si>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</si>
  <si>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</si>
  <si>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</si>
  <si>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</si>
  <si>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</si>
  <si>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</si>
  <si>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</si>
  <si>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</si>
  <si>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</si>
  <si>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</si>
  <si>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</si>
  <si>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</si>
  <si>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</si>
  <si>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</si>
  <si>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</si>
  <si>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</si>
  <si>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</si>
  <si>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</si>
  <si>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</si>
  <si>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</si>
  <si>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</si>
  <si>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</si>
  <si>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</si>
  <si>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</si>
  <si>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</si>
  <si>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</si>
  <si>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</si>
  <si>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</si>
  <si>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</si>
  <si>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</si>
  <si>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</si>
  <si>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</si>
  <si>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</si>
  <si>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</si>
  <si>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</si>
  <si>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</si>
  <si>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</si>
  <si>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</si>
  <si>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</si>
  <si>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</si>
  <si>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</si>
  <si>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</si>
  <si>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</si>
  <si>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</si>
  <si>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</si>
  <si>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</si>
  <si>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</si>
  <si>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</si>
  <si>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</si>
  <si>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</si>
  <si>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</si>
  <si>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</si>
  <si>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</si>
  <si>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</si>
  <si>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</si>
  <si>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</si>
  <si>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</si>
  <si>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</si>
  <si>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</si>
  <si>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</si>
  <si>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</si>
  <si>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</si>
  <si>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</si>
  <si>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</si>
  <si>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</si>
  <si>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</si>
  <si>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</si>
  <si>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</si>
  <si>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</si>
  <si>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</si>
  <si>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</si>
  <si>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</si>
  <si>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</si>
  <si>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</si>
  <si>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</si>
  <si>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</si>
  <si>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</si>
  <si>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</si>
  <si>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</si>
  <si>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</si>
  <si>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</si>
  <si>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</si>
  <si>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</si>
  <si>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</si>
  <si>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</si>
  <si>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</si>
  <si>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</si>
  <si>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</si>
  <si>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</si>
  <si>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</si>
  <si>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</si>
  <si>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</si>
  <si>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</si>
  <si>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</si>
  <si>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</si>
  <si>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</si>
  <si>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</si>
  <si>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</si>
  <si>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</si>
  <si>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</si>
  <si>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</si>
  <si>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</si>
  <si>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</si>
  <si>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</si>
  <si>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</si>
  <si>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</si>
  <si>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</si>
  <si>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</si>
  <si>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</si>
  <si>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</si>
  <si>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</si>
  <si>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</si>
  <si>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</si>
  <si>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</si>
  <si>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</si>
  <si>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</si>
  <si>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</si>
  <si>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</si>
  <si>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</si>
  <si>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</si>
  <si>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</si>
  <si>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</si>
  <si>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</si>
  <si>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</si>
  <si>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</si>
  <si>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</si>
  <si>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</si>
  <si>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</si>
  <si>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</si>
  <si>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</si>
  <si>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</si>
  <si>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</si>
  <si>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</si>
  <si>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</si>
  <si>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</si>
  <si>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</si>
  <si>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</si>
  <si>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</si>
  <si>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</si>
  <si>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</si>
  <si>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</si>
  <si>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</si>
  <si>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</si>
  <si>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</si>
  <si>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</si>
  <si>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</si>
  <si>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</si>
  <si>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</si>
  <si>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</si>
  <si>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</si>
  <si>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</si>
  <si>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</si>
  <si>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</si>
  <si>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</si>
  <si>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</si>
  <si>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</si>
  <si>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</si>
  <si>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</si>
  <si>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</si>
  <si>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</si>
  <si>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</si>
  <si>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</si>
  <si>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</si>
  <si>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</si>
  <si>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</si>
  <si>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</si>
  <si>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</si>
  <si>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</si>
  <si>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</si>
  <si>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</si>
  <si>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</si>
  <si>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</si>
  <si>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</si>
  <si>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</si>
  <si>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</si>
  <si>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</si>
  <si>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</si>
  <si>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</si>
  <si>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</si>
  <si>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</si>
  <si>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</si>
  <si>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</si>
  <si>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</si>
  <si>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</si>
  <si>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</si>
  <si>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</si>
  <si>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</si>
  <si>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</si>
  <si>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</si>
  <si>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</si>
  <si>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</si>
  <si>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</si>
  <si>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</si>
  <si>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</si>
  <si>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</si>
  <si>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</si>
  <si>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</si>
  <si>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</si>
  <si>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</si>
  <si>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</si>
  <si>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</si>
  <si>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</si>
  <si>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</si>
  <si>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</si>
  <si>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</si>
  <si>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</si>
  <si>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</si>
  <si>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</si>
  <si>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</si>
  <si>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</si>
  <si>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</si>
  <si>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</si>
  <si>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</si>
  <si>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</si>
  <si>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</si>
  <si>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</si>
  <si>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</si>
  <si>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</si>
  <si>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</si>
  <si>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</si>
  <si>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</si>
  <si>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</si>
  <si>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</si>
  <si>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</si>
  <si>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</si>
  <si>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</si>
  <si>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</si>
  <si>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</si>
  <si>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</si>
  <si>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</si>
  <si>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</si>
  <si>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</si>
  <si>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</si>
  <si>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</si>
  <si>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</si>
  <si>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</si>
  <si>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</si>
  <si>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</si>
  <si>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</si>
  <si>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</si>
  <si>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</si>
  <si>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</si>
  <si>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</si>
  <si>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</si>
  <si>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</si>
  <si>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</si>
  <si>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</si>
  <si>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</si>
  <si>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</si>
  <si>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</si>
  <si>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</si>
  <si>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</si>
  <si>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</si>
  <si>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</si>
  <si>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</si>
  <si>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</si>
  <si>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</si>
  <si>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</si>
  <si>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</si>
  <si>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</si>
  <si>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</si>
  <si>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</si>
  <si>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</si>
  <si>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</si>
  <si>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</si>
  <si>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</si>
  <si>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</si>
  <si>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</si>
  <si>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</si>
  <si>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</si>
  <si>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</si>
  <si>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</si>
  <si>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</si>
  <si>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</si>
  <si>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</si>
  <si>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</si>
  <si>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</si>
  <si>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</si>
  <si>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</si>
  <si>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</si>
  <si>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</si>
  <si>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</si>
  <si>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</si>
  <si>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</si>
  <si>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</si>
  <si>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</si>
  <si>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</si>
  <si>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</si>
  <si>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</si>
  <si>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</si>
  <si>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</si>
  <si>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</si>
  <si>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</si>
  <si>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</si>
  <si>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</si>
  <si>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</si>
  <si>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</si>
  <si>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</si>
  <si>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</si>
  <si>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</si>
  <si>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</si>
  <si>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</si>
  <si>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</si>
  <si>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</si>
  <si>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</si>
  <si>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</si>
  <si>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</si>
  <si>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</si>
  <si>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</si>
  <si>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</si>
  <si>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</si>
  <si>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</si>
  <si>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</si>
  <si>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</si>
  <si>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</si>
  <si>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</si>
  <si>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</si>
  <si>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</si>
  <si>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</si>
  <si>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</si>
  <si>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</si>
  <si>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</si>
  <si>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</si>
  <si>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</si>
  <si>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</si>
  <si>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</si>
  <si>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</si>
  <si>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</si>
  <si>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</si>
  <si>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</si>
  <si>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</si>
  <si>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</si>
  <si>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</si>
  <si>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</si>
  <si>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</si>
  <si>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</si>
  <si>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</si>
  <si>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</si>
  <si>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</si>
  <si>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</si>
  <si>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</si>
  <si>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</si>
  <si>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</si>
  <si>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</si>
  <si>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</si>
  <si>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</si>
  <si>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</si>
  <si>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</si>
  <si>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</si>
  <si>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</si>
  <si>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</si>
  <si>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</si>
  <si>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</si>
  <si>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</si>
  <si>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</si>
  <si>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</si>
  <si>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</si>
  <si>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</si>
  <si>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</si>
  <si>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</si>
  <si>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</si>
  <si>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</si>
  <si>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</si>
  <si>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</si>
  <si>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</si>
  <si>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</si>
  <si>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</si>
  <si>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</si>
  <si>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</si>
  <si>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</si>
  <si>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</si>
  <si>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</si>
  <si>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</si>
  <si>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</si>
  <si>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</si>
  <si>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</si>
  <si>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</si>
  <si>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</si>
  <si>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</si>
  <si>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</si>
  <si>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</si>
  <si>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</si>
  <si>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</si>
  <si>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</si>
  <si>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</si>
  <si>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</si>
  <si>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</si>
  <si>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</si>
  <si>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</si>
  <si>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</si>
  <si>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</si>
  <si>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</si>
  <si>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</si>
  <si>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</si>
  <si>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</si>
  <si>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</si>
  <si>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</si>
  <si>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</si>
  <si>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</si>
  <si>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</si>
  <si>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</si>
  <si>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</si>
  <si>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</si>
  <si>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</si>
  <si>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</si>
  <si>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</si>
  <si>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</si>
  <si>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</si>
  <si>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</si>
  <si>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</si>
  <si>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</si>
  <si>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</si>
  <si>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</si>
  <si>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</si>
  <si>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</si>
  <si>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</si>
  <si>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</si>
  <si>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</si>
  <si>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</si>
  <si>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</si>
  <si>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</si>
  <si>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</si>
  <si>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</si>
  <si>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</si>
  <si>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</si>
  <si>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</si>
  <si>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</si>
  <si>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</si>
  <si>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</si>
  <si>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</si>
  <si>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</si>
  <si>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</si>
  <si>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</si>
  <si>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</si>
  <si>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</si>
  <si>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</si>
  <si>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</si>
  <si>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</si>
  <si>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</si>
  <si>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</si>
  <si>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</si>
  <si>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</si>
  <si>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</si>
  <si>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</si>
  <si>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</si>
  <si>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</si>
  <si>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</si>
  <si>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</si>
  <si>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</si>
  <si>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</si>
  <si>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</si>
  <si>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</si>
  <si>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</si>
  <si>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</si>
  <si>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</si>
  <si>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</si>
  <si>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</si>
  <si>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</si>
  <si>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</si>
  <si>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</si>
  <si>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</si>
  <si>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</si>
  <si>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</si>
  <si>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</si>
  <si>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</si>
  <si>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</si>
  <si>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</si>
  <si>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</si>
  <si>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</si>
  <si>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</si>
  <si>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</si>
  <si>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</si>
  <si>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</si>
  <si>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</si>
  <si>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</si>
  <si>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</si>
  <si>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</si>
  <si>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</si>
  <si>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</si>
  <si>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</si>
  <si>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</si>
  <si>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</si>
  <si>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</si>
  <si>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</si>
  <si>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</si>
  <si>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</si>
  <si>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</si>
  <si>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</si>
  <si>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</si>
  <si>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</si>
  <si>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</si>
  <si>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</si>
  <si>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</si>
  <si>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</si>
  <si>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</si>
  <si>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</si>
  <si>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</si>
  <si>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</si>
  <si>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</si>
  <si>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</si>
  <si>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</si>
  <si>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</si>
  <si>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</si>
  <si>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</si>
  <si>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</si>
  <si>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</si>
  <si>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</si>
  <si>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</si>
  <si>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</si>
  <si>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</si>
  <si>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</si>
  <si>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</si>
  <si>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</si>
  <si>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</si>
  <si>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</si>
  <si>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</si>
  <si>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</si>
  <si>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</si>
  <si>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</si>
  <si>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</si>
  <si>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</si>
  <si>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</si>
  <si>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</si>
  <si>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</si>
  <si>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</si>
  <si>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</si>
  <si>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</si>
  <si>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</si>
  <si>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</si>
  <si>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</si>
  <si>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</si>
  <si>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</si>
  <si>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</si>
  <si>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</si>
  <si>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</si>
  <si>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</si>
  <si>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</si>
  <si>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</si>
  <si>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</si>
  <si>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</si>
  <si>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</si>
  <si>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</si>
  <si>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</si>
  <si>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</si>
  <si>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</si>
  <si>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</si>
  <si>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</si>
  <si>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</si>
  <si>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</si>
  <si>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</si>
  <si>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</si>
  <si>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</si>
  <si>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</si>
  <si>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</si>
  <si>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</si>
  <si>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</si>
  <si>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</si>
  <si>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</si>
  <si>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</si>
  <si>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</si>
  <si>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</si>
  <si>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</si>
  <si>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</si>
  <si>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</si>
  <si>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</si>
  <si>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</si>
  <si>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</si>
  <si>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</si>
  <si>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</si>
  <si>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</si>
  <si>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</si>
  <si>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</si>
  <si>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</si>
  <si>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</si>
  <si>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</si>
  <si>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</si>
  <si>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</si>
  <si>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</si>
  <si>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</si>
  <si>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</si>
  <si>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</si>
  <si>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</si>
  <si>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</si>
  <si>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</si>
  <si>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</si>
  <si>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</si>
  <si>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</si>
  <si>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</si>
  <si>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</si>
  <si>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</si>
  <si>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</si>
  <si>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</si>
  <si>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</si>
  <si>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</si>
  <si>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</si>
  <si>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</si>
  <si>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</si>
  <si>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</si>
  <si>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</si>
  <si>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</si>
  <si>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</si>
  <si>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</si>
  <si>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</si>
  <si>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</si>
  <si>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</si>
  <si>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</si>
  <si>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</si>
  <si>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</si>
  <si>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</si>
  <si>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</si>
  <si>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</si>
  <si>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</si>
  <si>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</si>
  <si>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</si>
  <si>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</si>
  <si>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</si>
  <si>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</si>
  <si>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</si>
  <si>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</si>
  <si>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</si>
  <si>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</si>
  <si>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</si>
  <si>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</si>
  <si>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</si>
  <si>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</si>
  <si>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</si>
  <si>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</si>
  <si>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</si>
  <si>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</si>
  <si>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</si>
  <si>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</si>
  <si>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</si>
  <si>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</si>
  <si>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</si>
  <si>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</si>
  <si>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</si>
  <si>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</si>
  <si>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</si>
  <si>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</si>
  <si>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</si>
  <si>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</si>
  <si>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</si>
  <si>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</si>
  <si>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</si>
  <si>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</si>
  <si>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</si>
  <si>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</si>
  <si>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</si>
  <si>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</si>
  <si>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</si>
  <si>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</si>
  <si>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</si>
  <si>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</si>
  <si>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</si>
  <si>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</si>
  <si>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</si>
  <si>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</si>
  <si>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</si>
  <si>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</si>
  <si>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</si>
  <si>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</si>
  <si>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</si>
  <si>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</si>
  <si>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</si>
  <si>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</si>
  <si>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</si>
  <si>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</si>
  <si>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</si>
  <si>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</si>
  <si>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</si>
  <si>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</si>
  <si>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</si>
  <si>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</si>
  <si>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</si>
  <si>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</si>
  <si>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</si>
  <si>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</si>
  <si>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</si>
  <si>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</si>
  <si>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</si>
  <si>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</si>
  <si>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</si>
  <si>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</si>
  <si>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</si>
  <si>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</si>
  <si>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</si>
  <si>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</si>
  <si>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</si>
  <si>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</si>
  <si>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</si>
  <si>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</si>
  <si>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</si>
  <si>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</si>
  <si>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</si>
  <si>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</si>
  <si>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</si>
  <si>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</si>
  <si>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</si>
  <si>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</si>
  <si>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</si>
  <si>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</si>
  <si>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</si>
  <si>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</si>
  <si>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</si>
  <si>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</si>
  <si>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</si>
  <si>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</si>
  <si>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</si>
  <si>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</si>
  <si>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</si>
  <si>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</si>
  <si>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</si>
  <si>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</si>
  <si>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</si>
  <si>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</si>
  <si>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</si>
  <si>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</si>
  <si>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</si>
  <si>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</si>
  <si>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</si>
  <si>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</si>
  <si>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</si>
  <si>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</si>
  <si>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</si>
  <si>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</si>
  <si>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</si>
  <si>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</si>
  <si>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</si>
  <si>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</si>
  <si>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</si>
  <si>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</si>
  <si>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</si>
  <si>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</si>
  <si>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</si>
  <si>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</si>
  <si>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</si>
  <si>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</si>
  <si>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</si>
  <si>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</si>
  <si>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</si>
  <si>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</si>
  <si>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</si>
  <si>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</si>
  <si>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</si>
  <si>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</si>
  <si>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</si>
  <si>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</si>
  <si>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</si>
  <si>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</si>
  <si>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</si>
  <si>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</si>
  <si>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</si>
  <si>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</si>
  <si>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</si>
  <si>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</si>
  <si>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</si>
  <si>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</si>
  <si>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</si>
  <si>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</si>
  <si>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</si>
  <si>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</si>
  <si>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</si>
  <si>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</si>
  <si>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</si>
  <si>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</si>
  <si>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</si>
  <si>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</si>
  <si>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</si>
  <si>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</si>
  <si>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</si>
  <si>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</si>
  <si>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</si>
  <si>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</si>
  <si>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</si>
  <si>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</si>
  <si>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</si>
  <si>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</si>
  <si>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</si>
  <si>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</si>
  <si>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</si>
  <si>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</si>
  <si>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</si>
  <si>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</si>
  <si>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</si>
  <si>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</si>
  <si>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</si>
  <si>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</si>
  <si>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</si>
  <si>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</si>
  <si>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</si>
  <si>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</si>
  <si>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</si>
  <si>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</si>
  <si>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</si>
  <si>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</si>
  <si>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</si>
  <si>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</si>
  <si>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</si>
  <si>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</si>
  <si>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</si>
  <si>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</si>
  <si>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</si>
  <si>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</si>
  <si>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</si>
  <si>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</si>
  <si>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</si>
  <si>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</si>
  <si>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</si>
  <si>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</si>
  <si>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</si>
  <si>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</si>
  <si>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</si>
  <si>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</si>
  <si>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</si>
  <si>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</si>
  <si>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</si>
  <si>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</si>
  <si>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</si>
  <si>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</si>
  <si>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</si>
  <si>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</si>
  <si>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</si>
  <si>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</si>
  <si>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</si>
  <si>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</si>
  <si>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</si>
  <si>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</si>
  <si>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</si>
  <si>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</si>
  <si>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</si>
  <si>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</si>
  <si>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</si>
  <si>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</si>
  <si>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</si>
  <si>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</si>
  <si>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</si>
  <si>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</si>
  <si>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</si>
  <si>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</si>
  <si>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</si>
  <si>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</si>
  <si>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</si>
  <si>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</si>
  <si>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</si>
  <si>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</si>
  <si>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</si>
  <si>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</si>
  <si>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</si>
  <si>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</si>
  <si>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</si>
  <si>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</si>
  <si>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</si>
  <si>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</si>
  <si>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</si>
  <si>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</si>
  <si>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</si>
  <si>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</si>
  <si>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</si>
  <si>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</si>
  <si>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</si>
  <si>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</si>
  <si>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</si>
  <si>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</si>
  <si>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</si>
  <si>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</si>
  <si>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</si>
  <si>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</si>
  <si>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</si>
  <si>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</si>
  <si>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</si>
  <si>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</si>
  <si>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</si>
  <si>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</si>
  <si>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</si>
  <si>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</si>
  <si>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</si>
  <si>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</si>
  <si>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</si>
  <si>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</si>
  <si>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</si>
  <si>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</si>
  <si>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</si>
  <si>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</si>
  <si>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</si>
  <si>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</si>
  <si>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</si>
  <si>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</si>
  <si>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</si>
  <si>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</si>
  <si>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</si>
  <si>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</si>
  <si>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</si>
  <si>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</si>
  <si>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</si>
  <si>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</si>
  <si>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</si>
  <si>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</si>
  <si>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</si>
  <si>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</si>
  <si>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</si>
  <si>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</si>
  <si>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</si>
  <si>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</si>
  <si>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</si>
  <si>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</si>
  <si>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</si>
  <si>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</si>
  <si>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</si>
  <si>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</si>
  <si>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</si>
  <si>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</si>
  <si>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</si>
  <si>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</si>
  <si>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</si>
  <si>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</si>
  <si>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</si>
  <si>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</si>
  <si>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</si>
  <si>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</si>
  <si>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</si>
  <si>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</si>
  <si>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</si>
  <si>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</si>
  <si>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</si>
  <si>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</si>
  <si>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</si>
  <si>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</si>
  <si>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</si>
  <si>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</si>
  <si>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</si>
  <si>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</si>
  <si>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</si>
  <si>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</si>
  <si>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</si>
  <si>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</si>
  <si>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</si>
  <si>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</si>
  <si>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</si>
  <si>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</si>
  <si>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</si>
  <si>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</si>
  <si>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</si>
  <si>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</si>
  <si>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</si>
  <si>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</si>
  <si>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</si>
  <si>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</si>
  <si>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</si>
  <si>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</si>
  <si>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</si>
  <si>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</si>
  <si>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</si>
  <si>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</si>
  <si>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</si>
  <si>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</si>
  <si>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</si>
  <si>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</si>
  <si>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</si>
  <si>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</si>
  <si>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</si>
  <si>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</si>
  <si>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</si>
  <si>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</si>
  <si>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</si>
  <si>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</si>
  <si>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</si>
  <si>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</si>
  <si>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</si>
  <si>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</si>
  <si>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</si>
  <si>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</si>
  <si>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</si>
  <si>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</si>
  <si>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</si>
  <si>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</si>
  <si>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</si>
  <si>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</si>
  <si>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</si>
  <si>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</si>
  <si>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</si>
  <si>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</si>
  <si>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</si>
  <si>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</si>
  <si>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</si>
  <si>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</si>
  <si>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</si>
  <si>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</si>
  <si>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</si>
  <si>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</si>
  <si>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</si>
  <si>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</si>
  <si>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</si>
  <si>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</si>
  <si>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</si>
  <si>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</si>
  <si>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</si>
  <si>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</si>
  <si>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</si>
  <si>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</si>
  <si>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</si>
  <si>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</si>
  <si>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</si>
  <si>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</si>
  <si>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</si>
  <si>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</si>
  <si>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</si>
  <si>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</si>
  <si>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</si>
  <si>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</si>
  <si>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</si>
  <si>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</si>
  <si>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</si>
  <si>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</si>
  <si>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</si>
  <si>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</si>
  <si>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</si>
  <si>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</si>
  <si>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</si>
  <si>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</si>
  <si>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</si>
  <si>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</si>
  <si>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</si>
  <si>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</si>
  <si>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</si>
  <si>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</si>
  <si>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</si>
  <si>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</si>
  <si>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</si>
  <si>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</si>
  <si>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</si>
  <si>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</si>
  <si>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</si>
  <si>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</si>
  <si>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</si>
  <si>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</si>
  <si>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</si>
  <si>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</si>
  <si>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</si>
  <si>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</si>
  <si>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</si>
  <si>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</si>
  <si>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</si>
  <si>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</si>
  <si>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</si>
  <si>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</si>
  <si>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</si>
  <si>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</si>
  <si>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</si>
  <si>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</si>
  <si>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</si>
  <si>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</si>
  <si>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</si>
  <si>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</si>
  <si>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</si>
  <si>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</si>
  <si>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</si>
  <si>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</si>
  <si>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</si>
  <si>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</si>
  <si>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</si>
  <si>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</si>
  <si>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</si>
  <si>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</si>
  <si>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</si>
  <si>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</si>
  <si>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</si>
  <si>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</si>
  <si>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</si>
  <si>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</si>
  <si>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</si>
  <si>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</si>
  <si>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</si>
  <si>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</si>
  <si>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</si>
  <si>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</si>
  <si>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</si>
  <si>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</si>
  <si>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</si>
  <si>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</si>
  <si>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</si>
  <si>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</si>
  <si>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</si>
  <si>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</si>
  <si>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</si>
  <si>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</si>
  <si>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</si>
  <si>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</si>
  <si>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</si>
  <si>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</si>
  <si>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</si>
  <si>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</si>
  <si>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</si>
  <si>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</si>
  <si>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</si>
  <si>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</si>
  <si>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</si>
  <si>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</si>
  <si>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</si>
  <si>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</si>
  <si>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</si>
  <si>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</si>
  <si>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</si>
  <si>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</si>
  <si>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</si>
  <si>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</si>
  <si>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</si>
  <si>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</si>
  <si>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</si>
  <si>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</si>
  <si>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</si>
  <si>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</si>
  <si>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</si>
  <si>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</si>
  <si>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</si>
  <si>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</si>
  <si>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</si>
  <si>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</si>
  <si>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</si>
  <si>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</si>
  <si>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</si>
  <si>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</si>
  <si>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</si>
  <si>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</si>
  <si>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</si>
  <si>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</si>
  <si>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</si>
  <si>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</si>
  <si>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</si>
  <si>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</si>
  <si>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</si>
  <si>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</si>
  <si>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</si>
  <si>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</si>
  <si>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</si>
  <si>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</si>
  <si>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</si>
  <si>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</si>
  <si>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</si>
  <si>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</si>
  <si>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</si>
  <si>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</si>
  <si>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</si>
  <si>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</si>
  <si>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</si>
  <si>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</si>
  <si>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</si>
  <si>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</si>
  <si>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</si>
  <si>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</si>
  <si>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</si>
  <si>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</si>
  <si>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</si>
  <si>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</si>
  <si>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</si>
  <si>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</si>
  <si>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</si>
  <si>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</si>
  <si>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</si>
  <si>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</si>
  <si>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</si>
  <si>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</si>
  <si>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</si>
  <si>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</si>
  <si>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</si>
  <si>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</si>
  <si>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</si>
  <si>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</si>
  <si>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</si>
  <si>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</si>
  <si>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</si>
  <si>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</si>
  <si>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</si>
  <si>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</si>
  <si>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</si>
  <si>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</si>
  <si>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</si>
  <si>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</si>
  <si>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</si>
  <si>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</si>
  <si>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</si>
  <si>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</si>
  <si>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</si>
  <si>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</si>
  <si>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</si>
  <si>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</si>
  <si>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</si>
  <si>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</si>
  <si>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</si>
  <si>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</si>
  <si>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</si>
  <si>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</si>
  <si>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</si>
  <si>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</si>
  <si>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</si>
  <si>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</si>
  <si>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</si>
  <si>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</si>
  <si>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</si>
  <si>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</si>
  <si>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</si>
  <si>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</si>
  <si>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</si>
  <si>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</si>
  <si>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</si>
  <si>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</si>
  <si>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</si>
  <si>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</si>
  <si>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</si>
  <si>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</si>
  <si>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</si>
  <si>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</si>
  <si>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</si>
  <si>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</si>
  <si>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</si>
  <si>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</si>
  <si>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</si>
  <si>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</si>
  <si>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</si>
  <si>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</si>
  <si>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</si>
  <si>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</si>
  <si>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</si>
  <si>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</si>
  <si>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</si>
  <si>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</si>
  <si>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</si>
  <si>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</si>
  <si>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</si>
  <si>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</si>
  <si>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</si>
  <si>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</si>
  <si>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</si>
  <si>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</si>
  <si>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</si>
  <si>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</si>
  <si>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</si>
  <si>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</si>
  <si>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</si>
  <si>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</si>
  <si>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</si>
  <si>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</si>
  <si>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</si>
  <si>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</si>
  <si>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</si>
  <si>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</si>
  <si>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</si>
  <si>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</si>
  <si>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</si>
  <si>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</si>
  <si>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</si>
  <si>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</si>
  <si>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</si>
  <si>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</si>
  <si>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</si>
  <si>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</si>
  <si>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</si>
  <si>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</si>
  <si>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</si>
  <si>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</si>
  <si>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</si>
  <si>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</si>
  <si>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</si>
  <si>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</si>
  <si>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</si>
  <si>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</si>
  <si>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</si>
  <si>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</si>
  <si>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</si>
  <si>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</si>
  <si>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</si>
  <si>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</si>
  <si>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</si>
  <si>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</si>
  <si>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</si>
  <si>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</si>
  <si>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</si>
  <si>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</si>
  <si>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</si>
  <si>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</si>
  <si>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</si>
  <si>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</si>
  <si>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</si>
  <si>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</si>
  <si>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</si>
  <si>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</si>
  <si>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</si>
  <si>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</si>
  <si>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</si>
  <si>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</si>
  <si>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</si>
  <si>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</si>
  <si>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</si>
  <si>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</si>
  <si>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</si>
  <si>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</si>
  <si>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</si>
  <si>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</si>
  <si>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</si>
  <si>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</si>
  <si>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</si>
  <si>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</si>
  <si>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</si>
  <si>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</si>
  <si>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</si>
  <si>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</si>
  <si>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</si>
  <si>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</si>
  <si>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</si>
  <si>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</si>
  <si>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</si>
  <si>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</si>
  <si>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</si>
  <si>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</si>
  <si>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</si>
  <si>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</si>
  <si>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</si>
  <si>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</si>
  <si>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</si>
  <si>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</si>
  <si>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</si>
  <si>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</si>
  <si>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</si>
  <si>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</si>
  <si>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</si>
  <si>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</si>
  <si>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</si>
  <si>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</si>
  <si>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</si>
  <si>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</si>
  <si>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</si>
  <si>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</si>
  <si>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</si>
  <si>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</si>
  <si>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</si>
  <si>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</si>
  <si>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</si>
  <si>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</si>
  <si>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</si>
  <si>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</si>
  <si>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</si>
  <si>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</si>
  <si>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</si>
  <si>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</si>
  <si>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</si>
  <si>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</si>
  <si>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</si>
  <si>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</si>
  <si>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</si>
  <si>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</si>
  <si>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</si>
  <si>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</si>
  <si>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</si>
  <si>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</si>
  <si>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</si>
  <si>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</si>
  <si>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</si>
  <si>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</si>
  <si>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</si>
  <si>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</si>
  <si>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</si>
  <si>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</si>
  <si>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</si>
  <si>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</si>
  <si>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</si>
  <si>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</si>
  <si>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</si>
  <si>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</si>
  <si>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</si>
  <si>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</si>
  <si>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</si>
  <si>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</si>
  <si>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</si>
  <si>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</si>
  <si>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</si>
  <si>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</si>
  <si>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</si>
  <si>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</si>
  <si>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</si>
  <si>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</si>
  <si>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</si>
  <si>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</si>
  <si>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</si>
  <si>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</si>
  <si>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</si>
  <si>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</si>
  <si>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</si>
  <si>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</si>
  <si>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</si>
  <si>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</si>
  <si>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</si>
  <si>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</si>
  <si>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</si>
  <si>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</si>
  <si>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</si>
  <si>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</si>
  <si>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</si>
  <si>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</si>
  <si>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</si>
  <si>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</si>
  <si>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</si>
  <si>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</si>
  <si>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</si>
  <si>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</si>
  <si>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</si>
  <si>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</si>
  <si>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</si>
  <si>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</si>
  <si>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</si>
  <si>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</si>
  <si>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</si>
  <si>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</si>
  <si>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</si>
  <si>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</si>
  <si>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</si>
  <si>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</si>
  <si>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</si>
  <si>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</si>
  <si>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</si>
  <si>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</si>
  <si>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</si>
  <si>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</si>
  <si>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</si>
  <si>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</si>
  <si>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</si>
  <si>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</si>
  <si>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</si>
  <si>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</si>
  <si>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</si>
  <si>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</si>
  <si>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</si>
  <si>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</si>
  <si>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</si>
  <si>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</si>
  <si>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</si>
  <si>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</si>
  <si>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</si>
  <si>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</si>
  <si>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</si>
  <si>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</si>
  <si>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</si>
  <si>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</si>
  <si>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</si>
  <si>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</si>
  <si>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</si>
  <si>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</si>
  <si>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</si>
  <si>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</si>
  <si>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</si>
  <si>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</si>
  <si>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</si>
  <si>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</si>
  <si>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</si>
  <si>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</si>
  <si>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</si>
  <si>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</si>
  <si>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</si>
  <si>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</si>
  <si>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</si>
  <si>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</si>
  <si>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</si>
  <si>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</si>
  <si>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</si>
  <si>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</si>
  <si>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</si>
  <si>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</si>
  <si>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</si>
  <si>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</si>
  <si>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</si>
  <si>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</si>
  <si>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</si>
  <si>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</si>
  <si>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</si>
  <si>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</si>
  <si>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</si>
  <si>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</si>
  <si>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</si>
  <si>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</si>
  <si>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</si>
  <si>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</si>
  <si>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</si>
  <si>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</si>
  <si>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</si>
  <si>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</si>
  <si>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</si>
  <si>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</si>
  <si>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</si>
  <si>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</si>
  <si>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</si>
  <si>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</si>
  <si>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</si>
  <si>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</si>
  <si>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</si>
  <si>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</si>
  <si>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</si>
  <si>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</si>
  <si>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</si>
  <si>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</si>
  <si>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</si>
  <si>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</si>
  <si>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</si>
  <si>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</si>
  <si>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</si>
  <si>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</si>
  <si>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</si>
  <si>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</si>
  <si>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</si>
  <si>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</si>
  <si>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</si>
  <si>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</si>
  <si>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</si>
  <si>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</si>
  <si>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</si>
  <si>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</si>
  <si>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</si>
  <si>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</si>
  <si>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</si>
  <si>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</si>
  <si>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</si>
  <si>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</si>
  <si>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</si>
  <si>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</si>
  <si>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</si>
  <si>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</si>
  <si>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</si>
  <si>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</si>
  <si>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</si>
  <si>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</si>
  <si>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</si>
  <si>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</si>
  <si>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</si>
  <si>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</si>
  <si>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</si>
  <si>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</si>
  <si>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</si>
  <si>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</si>
  <si>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</si>
  <si>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</si>
  <si>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</si>
  <si>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</si>
  <si>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</si>
  <si>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</si>
  <si>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</si>
  <si>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</si>
  <si>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</si>
  <si>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</si>
  <si>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</si>
  <si>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</si>
  <si>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</si>
  <si>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</si>
  <si>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</si>
  <si>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</si>
  <si>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</si>
  <si>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</si>
  <si>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</si>
  <si>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</si>
  <si>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</si>
  <si>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</si>
  <si>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</si>
  <si>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</si>
  <si>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</si>
  <si>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</si>
  <si>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</si>
  <si>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</si>
  <si>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</si>
  <si>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</si>
  <si>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</si>
  <si>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</si>
  <si>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</si>
  <si>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</si>
  <si>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</si>
  <si>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</si>
  <si>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</si>
  <si>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</si>
  <si>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</si>
  <si>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</si>
  <si>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</si>
  <si>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</si>
  <si>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</si>
  <si>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</si>
  <si>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</si>
  <si>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</si>
  <si>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</si>
  <si>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</si>
  <si>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</si>
  <si>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</si>
  <si>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</si>
  <si>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</si>
  <si>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</si>
  <si>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</si>
  <si>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</si>
  <si>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</si>
  <si>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</si>
  <si>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</si>
  <si>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</si>
  <si>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</si>
  <si>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</si>
  <si>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</si>
  <si>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</si>
  <si>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</si>
  <si>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</si>
  <si>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</si>
  <si>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</si>
  <si>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</si>
  <si>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</si>
  <si>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</si>
  <si>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</si>
  <si>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</si>
  <si>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</si>
  <si>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</si>
  <si>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</si>
  <si>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</si>
  <si>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</si>
  <si>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</si>
  <si>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</si>
  <si>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</si>
  <si>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</si>
  <si>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</si>
  <si>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</si>
  <si>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</si>
  <si>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</si>
  <si>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</si>
  <si>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</si>
  <si>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</si>
  <si>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</si>
  <si>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</si>
  <si>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</si>
  <si>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</si>
  <si>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</si>
  <si>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</si>
  <si>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</si>
  <si>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</si>
  <si>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</si>
  <si>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</si>
  <si>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</si>
  <si>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</si>
  <si>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</si>
  <si>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</si>
  <si>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</si>
  <si>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</si>
  <si>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</si>
  <si>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</si>
  <si>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</si>
  <si>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</si>
  <si>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</si>
  <si>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</si>
  <si>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</si>
  <si>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</si>
  <si>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</si>
  <si>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</si>
  <si>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</si>
  <si>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</si>
  <si>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</si>
  <si>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</si>
  <si>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</si>
  <si>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</si>
  <si>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</si>
  <si>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</si>
  <si>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</si>
  <si>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</si>
  <si>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</si>
  <si>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</si>
  <si>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</si>
  <si>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</si>
  <si>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</si>
  <si>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</si>
  <si>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</si>
  <si>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</si>
  <si>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</si>
  <si>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</si>
  <si>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</si>
  <si>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</si>
  <si>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</si>
  <si>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</si>
  <si>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</si>
  <si>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</si>
  <si>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</si>
  <si>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</si>
  <si>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</si>
  <si>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</si>
  <si>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</si>
  <si>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</si>
  <si>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</si>
  <si>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</si>
  <si>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</si>
  <si>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</si>
  <si>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</si>
  <si>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</si>
  <si>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</si>
  <si>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</si>
  <si>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</si>
  <si>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</si>
  <si>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</si>
  <si>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</si>
  <si>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</si>
  <si>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</si>
  <si>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</si>
  <si>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</si>
  <si>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</si>
  <si>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</si>
  <si>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</si>
  <si>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</si>
  <si>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</si>
  <si>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</si>
  <si>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</si>
  <si>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</si>
  <si>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</si>
  <si>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</si>
  <si>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</si>
  <si>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</si>
  <si>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</si>
  <si>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</si>
  <si>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</si>
  <si>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</si>
  <si>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</si>
  <si>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</si>
  <si>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</si>
  <si>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</si>
  <si>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</si>
  <si>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</si>
  <si>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</si>
  <si>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</si>
  <si>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</si>
  <si>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</si>
  <si>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</si>
  <si>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</si>
  <si>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</si>
  <si>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</si>
  <si>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</si>
  <si>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</si>
  <si>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</si>
  <si>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</si>
  <si>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</si>
  <si>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</si>
  <si>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</si>
  <si>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</si>
  <si>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</si>
  <si>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</si>
  <si>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</si>
  <si>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</si>
  <si>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</si>
  <si>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</si>
  <si>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</si>
  <si>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</si>
  <si>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</si>
  <si>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</si>
  <si>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</si>
  <si>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</si>
  <si>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</si>
  <si>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</si>
  <si>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</si>
  <si>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</si>
  <si>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</si>
  <si>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</si>
  <si>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</si>
  <si>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</si>
  <si>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</si>
  <si>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</si>
  <si>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</si>
  <si>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</si>
  <si>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</si>
  <si>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</si>
  <si>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</si>
  <si>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</si>
  <si>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</si>
  <si>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</si>
  <si>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</si>
  <si>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</si>
  <si>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</si>
  <si>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</si>
  <si>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</si>
  <si>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</si>
  <si>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</si>
  <si>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</si>
  <si>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</si>
  <si>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</si>
  <si>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</si>
  <si>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</si>
  <si>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</si>
  <si>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</si>
  <si>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</si>
  <si>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</si>
  <si>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</si>
  <si>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</si>
  <si>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</si>
  <si>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</si>
  <si>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</si>
  <si>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</si>
  <si>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</si>
  <si>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</si>
  <si>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</si>
  <si>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</si>
  <si>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</si>
  <si>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</si>
  <si>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</si>
  <si>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</si>
  <si>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</si>
  <si>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</si>
  <si>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</si>
  <si>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</si>
  <si>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</si>
  <si>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</si>
  <si>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</si>
  <si>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</si>
  <si>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</si>
  <si>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</si>
  <si>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</si>
  <si>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</si>
  <si>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</si>
  <si>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</si>
  <si>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</si>
  <si>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</si>
  <si>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</si>
  <si>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</si>
  <si>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</si>
  <si>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</si>
  <si>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</si>
  <si>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</si>
  <si>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</si>
  <si>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</si>
  <si>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</si>
  <si>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</si>
  <si>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</si>
  <si>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</si>
  <si>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</si>
  <si>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</si>
  <si>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</si>
  <si>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</si>
  <si>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</si>
  <si>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</si>
  <si>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</si>
  <si>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</si>
  <si>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</si>
  <si>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</si>
  <si>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</si>
  <si>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</si>
  <si>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</si>
  <si>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</si>
  <si>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</si>
  <si>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</si>
  <si>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</si>
  <si>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</si>
  <si>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</si>
  <si>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</si>
  <si>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</si>
  <si>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</si>
  <si>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</si>
  <si>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</si>
  <si>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</si>
  <si>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</si>
  <si>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</si>
  <si>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</si>
  <si>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</si>
  <si>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</si>
  <si>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</si>
  <si>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</si>
  <si>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</si>
  <si>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</si>
  <si>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</si>
  <si>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</si>
  <si>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</si>
  <si>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</si>
  <si>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</si>
  <si>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</si>
  <si>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</si>
  <si>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</si>
  <si>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</si>
  <si>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</si>
  <si>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</si>
  <si>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</si>
  <si>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</si>
  <si>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</si>
  <si>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</si>
  <si>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</si>
  <si>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</si>
  <si>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</si>
  <si>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</si>
  <si>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</si>
  <si>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</si>
  <si>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</si>
  <si>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</si>
  <si>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</si>
  <si>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</si>
  <si>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</si>
  <si>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</si>
  <si>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</si>
  <si>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</si>
  <si>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</si>
  <si>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</si>
  <si>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</si>
  <si>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</si>
  <si>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</si>
  <si>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</si>
  <si>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</si>
  <si>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</si>
  <si>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</si>
  <si>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</si>
  <si>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</si>
  <si>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</si>
  <si>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</si>
  <si>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</si>
  <si>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</si>
  <si>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</si>
  <si>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</si>
  <si>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</si>
  <si>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</si>
  <si>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</si>
  <si>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</si>
  <si>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</si>
  <si>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</si>
  <si>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</si>
  <si>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</si>
  <si>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</si>
  <si>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</si>
  <si>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</si>
  <si>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</si>
  <si>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</si>
  <si>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</si>
  <si>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</si>
  <si>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</si>
  <si>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</si>
  <si>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</si>
  <si>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</si>
  <si>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</si>
  <si>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</si>
  <si>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</si>
  <si>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</si>
  <si>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</si>
  <si>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</si>
  <si>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</si>
  <si>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</si>
  <si>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</si>
  <si>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</si>
  <si>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</si>
  <si>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</si>
  <si>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</si>
  <si>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</si>
  <si>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</si>
  <si>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</si>
  <si>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</si>
  <si>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</si>
  <si>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</si>
  <si>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</si>
  <si>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</si>
  <si>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</si>
  <si>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</si>
  <si>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</si>
  <si>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</si>
  <si>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</si>
  <si>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</si>
  <si>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</si>
  <si>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</si>
  <si>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</si>
  <si>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</si>
  <si>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</si>
  <si>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</si>
  <si>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</si>
  <si>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</si>
  <si>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</si>
  <si>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</si>
  <si>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</si>
  <si>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</si>
  <si>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</si>
  <si>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</si>
  <si>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</si>
  <si>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</si>
  <si>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</si>
  <si>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</si>
  <si>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</si>
  <si>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</si>
  <si>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</si>
  <si>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</si>
  <si>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</si>
  <si>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</si>
  <si>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</si>
  <si>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</si>
  <si>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</si>
  <si>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</si>
  <si>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</si>
  <si>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</si>
  <si>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</si>
  <si>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</si>
  <si>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</si>
  <si>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</si>
  <si>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</si>
  <si>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</si>
  <si>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</si>
  <si>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</si>
  <si>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</si>
  <si>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</si>
  <si>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</si>
  <si>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</si>
  <si>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</si>
  <si>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</si>
  <si>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</si>
  <si>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</si>
  <si>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</si>
  <si>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</si>
  <si>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</si>
  <si>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</si>
  <si>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</si>
  <si>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</si>
  <si>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</si>
  <si>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</si>
  <si>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</si>
  <si>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</si>
  <si>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</si>
  <si>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</si>
  <si>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</si>
  <si>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</si>
  <si>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</si>
  <si>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</si>
  <si>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</si>
  <si>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</si>
  <si>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</si>
  <si>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</si>
  <si>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</si>
  <si>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</si>
  <si>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</si>
  <si>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</si>
  <si>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</si>
  <si>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</si>
  <si>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</si>
  <si>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</si>
  <si>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</si>
  <si>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</si>
  <si>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</si>
  <si>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</si>
  <si>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</si>
  <si>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</si>
  <si>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</si>
  <si>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</si>
  <si>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</si>
  <si>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</si>
  <si>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</si>
  <si>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</si>
  <si>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</si>
  <si>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</si>
  <si>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</si>
  <si>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</si>
  <si>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</si>
  <si>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</si>
  <si>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</si>
  <si>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</si>
  <si>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</si>
  <si>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</si>
  <si>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</si>
  <si>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</si>
  <si>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</si>
  <si>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</si>
  <si>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</si>
  <si>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</si>
  <si>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</si>
  <si>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</si>
  <si>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</si>
  <si>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</si>
  <si>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</si>
  <si>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</si>
  <si>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</si>
  <si>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</si>
  <si>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</si>
  <si>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</si>
  <si>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</si>
  <si>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</si>
  <si>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</si>
  <si>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</si>
  <si>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</si>
  <si>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</si>
  <si>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</si>
  <si>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</si>
  <si>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</si>
  <si>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</si>
  <si>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</si>
  <si>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</si>
  <si>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</si>
  <si>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</si>
  <si>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</si>
  <si>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</si>
  <si>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</si>
  <si>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</si>
  <si>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</si>
  <si>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</si>
  <si>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</si>
  <si>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</si>
  <si>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</si>
  <si>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</si>
  <si>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</si>
  <si>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</si>
  <si>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</si>
  <si>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</si>
  <si>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</si>
  <si>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</si>
  <si>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</si>
  <si>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</si>
  <si>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</si>
  <si>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</si>
  <si>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</si>
  <si>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</si>
  <si>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</si>
  <si>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</si>
  <si>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</si>
  <si>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</si>
  <si>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</si>
  <si>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</si>
  <si>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</si>
  <si>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</si>
  <si>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</si>
  <si>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</si>
  <si>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</si>
  <si>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</si>
  <si>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</si>
  <si>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</si>
  <si>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</si>
  <si>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</si>
  <si>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</si>
  <si>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</si>
  <si>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</si>
  <si>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</si>
  <si>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</si>
  <si>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</si>
  <si>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</si>
  <si>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</si>
  <si>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</si>
  <si>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</si>
  <si>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</si>
  <si>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</si>
  <si>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</si>
  <si>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</si>
  <si>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</si>
  <si>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</si>
  <si>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</si>
  <si>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</si>
  <si>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</si>
  <si>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</si>
  <si>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</si>
  <si>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</si>
  <si>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</si>
  <si>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</si>
  <si>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</si>
  <si>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</si>
  <si>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</si>
  <si>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</si>
  <si>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</si>
  <si>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</si>
  <si>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</si>
  <si>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</si>
  <si>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</si>
  <si>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</si>
  <si>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</si>
  <si>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</si>
  <si>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</si>
  <si>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</si>
  <si>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</si>
  <si>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</si>
  <si>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</si>
  <si>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</si>
  <si>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</si>
  <si>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</si>
  <si>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</si>
  <si>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</si>
  <si>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</si>
  <si>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</si>
  <si>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</si>
  <si>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</si>
  <si>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</si>
  <si>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</si>
  <si>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</si>
  <si>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</si>
  <si>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</si>
  <si>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</si>
  <si>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</si>
  <si>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</si>
  <si>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</si>
  <si>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</si>
  <si>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</si>
  <si>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</si>
  <si>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</si>
  <si>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</si>
  <si>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</si>
  <si>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</si>
  <si>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</si>
  <si>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</si>
  <si>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</si>
  <si>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</si>
  <si>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</si>
  <si>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</si>
  <si>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</si>
  <si>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</si>
  <si>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</si>
  <si>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</si>
  <si>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</si>
  <si>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</si>
  <si>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</si>
  <si>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</si>
  <si>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</si>
  <si>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</si>
  <si>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</si>
  <si>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</si>
  <si>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</si>
  <si>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</si>
  <si>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</si>
  <si>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</si>
  <si>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</si>
  <si>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</si>
  <si>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</si>
  <si>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</si>
  <si>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</si>
  <si>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</si>
  <si>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</si>
  <si>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</si>
  <si>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</si>
  <si>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</si>
  <si>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</si>
  <si>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</si>
  <si>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</si>
  <si>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</si>
  <si>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</si>
  <si>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</si>
  <si>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</si>
  <si>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</si>
  <si>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</si>
  <si>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</si>
  <si>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</si>
  <si>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</si>
  <si>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</si>
  <si>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</si>
  <si>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</si>
  <si>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</si>
  <si>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</si>
  <si>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</si>
  <si>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</si>
  <si>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</si>
  <si>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</si>
  <si>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</si>
  <si>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</si>
  <si>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</si>
  <si>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</si>
  <si>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</si>
  <si>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</si>
  <si>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</si>
  <si>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</si>
  <si>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</si>
  <si>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</si>
  <si>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</si>
  <si>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</si>
  <si>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</si>
  <si>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</si>
  <si>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</si>
  <si>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</si>
  <si>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</si>
  <si>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</si>
  <si>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</si>
  <si>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</si>
  <si>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</si>
  <si>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</si>
  <si>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</si>
  <si>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</si>
  <si>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</si>
  <si>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</si>
  <si>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</si>
  <si>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</si>
  <si>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</si>
  <si>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</si>
  <si>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</si>
  <si>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</si>
  <si>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</si>
  <si>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</si>
  <si>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</si>
  <si>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</si>
  <si>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</si>
  <si>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</si>
  <si>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</si>
  <si>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</si>
  <si>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</si>
  <si>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</si>
  <si>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</si>
  <si>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</si>
  <si>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</si>
  <si>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</si>
  <si>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</si>
  <si>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</si>
  <si>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</si>
  <si>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</si>
  <si>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</si>
  <si>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</si>
  <si>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</si>
  <si>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</si>
  <si>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</si>
  <si>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</si>
  <si>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</si>
  <si>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</si>
  <si>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</si>
  <si>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</si>
  <si>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</si>
  <si>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</si>
  <si>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</si>
  <si>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</si>
  <si>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</si>
  <si>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</si>
  <si>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</si>
  <si>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</si>
  <si>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</si>
  <si>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</si>
  <si>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</si>
  <si>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</si>
  <si>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</si>
  <si>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</si>
  <si>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</si>
  <si>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</si>
  <si>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</si>
  <si>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</si>
  <si>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</si>
  <si>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</si>
  <si>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</si>
  <si>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</si>
  <si>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</si>
  <si>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</si>
  <si>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</si>
  <si>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</si>
  <si>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</si>
  <si>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</si>
  <si>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</si>
  <si>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</si>
  <si>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</si>
  <si>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</si>
  <si>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</si>
  <si>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</si>
  <si>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</si>
  <si>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</si>
  <si>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</si>
  <si>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</si>
  <si>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</si>
  <si>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</si>
  <si>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</si>
  <si>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</si>
  <si>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</si>
  <si>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</si>
  <si>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</si>
  <si>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</si>
  <si>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</si>
  <si>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</si>
  <si>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</si>
  <si>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</si>
  <si>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</si>
  <si>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</si>
  <si>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</si>
  <si>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</si>
  <si>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</si>
  <si>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</si>
  <si>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</si>
  <si>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</si>
  <si>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</si>
  <si>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</si>
  <si>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</si>
  <si>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</si>
  <si>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</si>
  <si>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</si>
  <si>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</si>
  <si>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</si>
  <si>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</si>
  <si>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</si>
  <si>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</si>
  <si>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</si>
  <si>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</si>
  <si>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</si>
  <si>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</si>
  <si>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</si>
  <si>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</si>
  <si>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</si>
  <si>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</si>
  <si>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</si>
  <si>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</si>
  <si>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</si>
  <si>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</si>
  <si>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</si>
  <si>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</si>
  <si>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</si>
  <si>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</si>
  <si>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</si>
  <si>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</si>
  <si>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</si>
  <si>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</si>
  <si>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</si>
  <si>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</si>
  <si>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</si>
  <si>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</si>
  <si>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</si>
  <si>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</si>
  <si>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</si>
  <si>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</si>
  <si>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</si>
  <si>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</si>
  <si>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</si>
  <si>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</si>
  <si>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</si>
  <si>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</si>
  <si>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</si>
  <si>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</si>
  <si>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</si>
  <si>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</si>
  <si>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</si>
  <si>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</si>
  <si>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</si>
  <si>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</si>
  <si>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</si>
  <si>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</si>
  <si>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</si>
  <si>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</si>
  <si>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</si>
  <si>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</si>
  <si>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</si>
  <si>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</si>
  <si>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</si>
  <si>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</si>
  <si>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</si>
  <si>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</si>
  <si>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</si>
  <si>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</si>
  <si>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</si>
  <si>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</si>
  <si>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</si>
  <si>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</si>
  <si>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</si>
  <si>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</si>
  <si>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</si>
  <si>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</si>
  <si>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</si>
  <si>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</si>
  <si>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</si>
  <si>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</si>
  <si>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</si>
  <si>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</si>
  <si>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</si>
  <si>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</si>
  <si>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</si>
  <si>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</si>
  <si>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</si>
  <si>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</si>
  <si>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</si>
  <si>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</si>
  <si>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</si>
  <si>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</si>
  <si>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</si>
  <si>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</si>
  <si>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</si>
  <si>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</si>
  <si>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</si>
  <si>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</si>
  <si>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</si>
  <si>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</si>
  <si>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</si>
  <si>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</si>
  <si>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</si>
  <si>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</si>
  <si>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</si>
  <si>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</si>
  <si>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</si>
  <si>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</si>
  <si>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</si>
  <si>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</si>
  <si>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</si>
  <si>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</si>
  <si>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</si>
  <si>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</si>
  <si>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</si>
  <si>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</si>
  <si>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</si>
  <si>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</si>
  <si>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</si>
  <si>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</si>
  <si>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</si>
  <si>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</si>
  <si>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</si>
  <si>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</si>
  <si>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</si>
  <si>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</si>
  <si>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</si>
  <si>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</si>
  <si>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</si>
  <si>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</si>
  <si>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</si>
  <si>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</si>
  <si>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</si>
  <si>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</si>
  <si>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</si>
  <si>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</si>
  <si>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</si>
  <si>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</si>
  <si>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</si>
  <si>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</si>
  <si>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</si>
  <si>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</si>
  <si>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</si>
  <si>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</si>
  <si>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</si>
  <si>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</si>
  <si>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</si>
  <si>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</si>
  <si>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</si>
  <si>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</si>
  <si>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</si>
  <si>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</si>
  <si>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</si>
  <si>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</si>
  <si>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</si>
  <si>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</si>
  <si>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</si>
  <si>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</si>
  <si>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</si>
  <si>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</si>
  <si>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</si>
  <si>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</si>
  <si>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</si>
  <si>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</si>
  <si>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</si>
  <si>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</si>
  <si>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</si>
  <si>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</si>
  <si>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</si>
  <si>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</si>
  <si>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</si>
  <si>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</si>
  <si>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</si>
  <si>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</si>
  <si>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</si>
  <si>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</si>
  <si>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</si>
  <si>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</si>
  <si>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</si>
  <si>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</si>
  <si>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</si>
  <si>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</si>
  <si>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</si>
  <si>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</si>
  <si>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</si>
  <si>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</si>
  <si>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</si>
  <si>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</si>
  <si>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</si>
  <si>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</si>
  <si>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</si>
  <si>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</si>
  <si>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</si>
  <si>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</si>
  <si>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</si>
  <si>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</si>
  <si>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</si>
  <si>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</si>
  <si>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</si>
  <si>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</si>
  <si>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</si>
  <si>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</si>
  <si>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</si>
  <si>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</si>
  <si>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</si>
  <si>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</si>
  <si>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</si>
  <si>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</si>
  <si>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</si>
  <si>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</si>
  <si>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</si>
  <si>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</si>
  <si>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</si>
  <si>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</si>
  <si>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</si>
  <si>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</si>
  <si>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</si>
  <si>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</si>
  <si>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</si>
  <si>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</si>
  <si>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</si>
  <si>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</si>
  <si>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</si>
  <si>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</si>
  <si>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</si>
  <si>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</si>
  <si>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</si>
  <si>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</si>
  <si>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</si>
  <si>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</si>
  <si>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</si>
  <si>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</si>
  <si>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</si>
  <si>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</si>
  <si>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</si>
  <si>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</si>
  <si>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</si>
  <si>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</si>
  <si>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</si>
  <si>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</si>
  <si>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</si>
  <si>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</si>
  <si>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</si>
  <si>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</si>
  <si>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</si>
  <si>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</si>
  <si>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</si>
  <si>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</si>
  <si>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</si>
  <si>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</si>
  <si>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</si>
  <si>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</si>
  <si>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</si>
  <si>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</si>
  <si>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</si>
  <si>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</si>
  <si>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</si>
  <si>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</si>
  <si>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</si>
  <si>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</si>
  <si>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</si>
  <si>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</si>
  <si>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</si>
  <si>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</si>
  <si>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</si>
  <si>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</si>
  <si>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</si>
  <si>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</si>
  <si>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</si>
  <si>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</si>
  <si>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</si>
  <si>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</si>
  <si>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</si>
  <si>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</si>
  <si>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</si>
  <si>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</si>
  <si>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</si>
  <si>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</si>
  <si>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</si>
  <si>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</si>
  <si>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</si>
  <si>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</si>
  <si>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</si>
  <si>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</si>
  <si>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</si>
  <si>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</si>
  <si>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</si>
  <si>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</si>
  <si>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</si>
  <si>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</si>
  <si>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</si>
  <si>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</si>
  <si>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</si>
  <si>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</si>
  <si>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</si>
  <si>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</si>
  <si>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</si>
  <si>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</si>
  <si>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</si>
  <si>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</si>
  <si>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</si>
  <si>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</si>
  <si>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</si>
  <si>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</si>
  <si>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</si>
  <si>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</si>
  <si>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</si>
  <si>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</si>
  <si>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</si>
  <si>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</si>
  <si>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</si>
  <si>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</si>
  <si>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</si>
  <si>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</si>
  <si>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</si>
  <si>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</si>
  <si>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</si>
  <si>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</si>
  <si>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</si>
  <si>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</si>
  <si>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</si>
  <si>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</si>
  <si>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</si>
  <si>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</si>
  <si>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</si>
  <si>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</si>
  <si>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</si>
  <si>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</si>
  <si>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</si>
  <si>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</si>
  <si>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</si>
  <si>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</si>
  <si>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</si>
  <si>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</si>
  <si>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</si>
  <si>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</si>
  <si>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</si>
  <si>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</si>
  <si>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</si>
  <si>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</si>
  <si>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</si>
  <si>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</si>
  <si>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</si>
  <si>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</si>
  <si>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</si>
  <si>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</si>
  <si>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</si>
  <si>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</si>
  <si>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</si>
  <si>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</si>
  <si>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</si>
  <si>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</si>
  <si>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</si>
  <si>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</si>
  <si>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</si>
  <si>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</si>
  <si>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</si>
  <si>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</si>
  <si>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</si>
  <si>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</si>
  <si>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</si>
  <si>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</si>
  <si>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</si>
  <si>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</si>
  <si>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</si>
  <si>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</si>
  <si>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</si>
  <si>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</si>
  <si>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</si>
  <si>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</si>
  <si>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</si>
  <si>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</si>
  <si>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</si>
  <si>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</si>
  <si>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</si>
  <si>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</si>
  <si>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</si>
  <si>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</si>
  <si>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</si>
  <si>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</si>
  <si>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</si>
  <si>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</si>
  <si>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</si>
  <si>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</si>
  <si>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</si>
  <si>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</si>
  <si>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</si>
  <si>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</si>
  <si>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</si>
  <si>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</si>
  <si>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</si>
  <si>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</si>
  <si>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</si>
  <si>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</si>
  <si>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</si>
  <si>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</si>
  <si>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</si>
  <si>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</si>
  <si>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</si>
  <si>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</si>
  <si>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</si>
  <si>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</si>
  <si>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</si>
  <si>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</si>
  <si>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</si>
  <si>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</si>
  <si>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</si>
  <si>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</si>
  <si>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</si>
  <si>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</si>
  <si>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</si>
  <si>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</si>
  <si>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</si>
  <si>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</si>
  <si>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</si>
  <si>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</si>
  <si>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</si>
  <si>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</si>
  <si>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</si>
  <si>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</si>
  <si>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</si>
  <si>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</si>
  <si>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</si>
  <si>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</si>
  <si>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</si>
  <si>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</si>
  <si>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</si>
  <si>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</si>
  <si>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</si>
  <si>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</si>
  <si>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</si>
  <si>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</si>
  <si>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</si>
  <si>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</si>
  <si>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</si>
  <si>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</si>
  <si>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</si>
  <si>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</si>
  <si>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</si>
  <si>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</si>
  <si>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</si>
  <si>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</si>
  <si>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</si>
  <si>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</si>
  <si>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</si>
  <si>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</si>
  <si>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</si>
  <si>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</si>
  <si>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</si>
  <si>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</si>
  <si>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</si>
  <si>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</si>
  <si>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</si>
  <si>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</si>
  <si>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</si>
  <si>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</si>
  <si>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</si>
  <si>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</si>
  <si>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</si>
  <si>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</si>
  <si>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</si>
  <si>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</si>
  <si>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</si>
  <si>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</si>
  <si>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</si>
  <si>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</si>
  <si>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</si>
  <si>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</si>
  <si>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</si>
  <si>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</si>
  <si>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</si>
  <si>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</si>
  <si>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</si>
  <si>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</si>
  <si>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</si>
  <si>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</si>
  <si>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</si>
  <si>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</si>
  <si>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</si>
  <si>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</si>
  <si>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</si>
  <si>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</si>
  <si>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</si>
  <si>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</si>
  <si>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</si>
  <si>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</si>
  <si>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</si>
  <si>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</si>
  <si>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</si>
  <si>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</si>
  <si>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</si>
  <si>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</si>
  <si>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</si>
  <si>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</si>
  <si>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</si>
  <si>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</si>
  <si>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</si>
  <si>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</si>
  <si>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</si>
  <si>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</si>
  <si>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</si>
  <si>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</si>
  <si>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</si>
  <si>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</si>
  <si>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</si>
  <si>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</si>
  <si>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</si>
  <si>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</si>
  <si>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</si>
  <si>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</si>
  <si>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</si>
  <si>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</si>
  <si>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</si>
  <si>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</si>
  <si>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</si>
  <si>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</si>
  <si>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</si>
  <si>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</si>
  <si>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</si>
  <si>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</si>
  <si>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</si>
  <si>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</si>
  <si>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</si>
  <si>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</si>
  <si>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</si>
  <si>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</si>
  <si>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</si>
  <si>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</si>
  <si>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</si>
  <si>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</si>
  <si>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</si>
  <si>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</si>
  <si>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</si>
  <si>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</si>
  <si>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</si>
  <si>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</si>
  <si>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</si>
  <si>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</si>
  <si>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</si>
  <si>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</si>
  <si>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</si>
  <si>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</si>
  <si>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</si>
  <si>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</si>
  <si>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</si>
  <si>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</si>
  <si>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</si>
  <si>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</si>
  <si>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</si>
  <si>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</si>
  <si>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</si>
  <si>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</si>
  <si>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</si>
  <si>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</si>
  <si>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</si>
  <si>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</si>
  <si>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</si>
  <si>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</si>
  <si>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</si>
  <si>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</si>
  <si>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</si>
  <si>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</si>
  <si>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</si>
  <si>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</si>
  <si>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</si>
  <si>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</si>
  <si>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</si>
  <si>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</si>
  <si>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</si>
  <si>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</si>
  <si>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</si>
  <si>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</si>
  <si>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</si>
  <si>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</si>
  <si>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</si>
  <si>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</si>
  <si>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</si>
  <si>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</si>
  <si>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</si>
  <si>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</si>
  <si>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</si>
  <si>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</si>
  <si>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</si>
  <si>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</si>
  <si>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</si>
  <si>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</si>
  <si>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</si>
  <si>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</si>
  <si>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</si>
  <si>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</si>
  <si>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</si>
  <si>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</si>
  <si>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</si>
  <si>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</si>
  <si>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</si>
  <si>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</si>
  <si>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</si>
  <si>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</si>
  <si>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</si>
  <si>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</si>
  <si>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</si>
  <si>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</si>
  <si>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</si>
  <si>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</si>
  <si>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</si>
  <si>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</si>
  <si>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</si>
  <si>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</si>
  <si>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</si>
  <si>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</si>
  <si>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</si>
  <si>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</si>
  <si>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</si>
  <si>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</si>
  <si>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</si>
  <si>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</si>
  <si>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</si>
  <si>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</si>
  <si>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</si>
  <si>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</si>
  <si>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</si>
  <si>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</si>
  <si>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</si>
  <si>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</si>
  <si>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</si>
  <si>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</si>
  <si>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</si>
  <si>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</si>
  <si>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</si>
  <si>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</si>
  <si>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</si>
  <si>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</si>
  <si>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</si>
  <si>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</si>
  <si>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</si>
  <si>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</si>
  <si>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</si>
  <si>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</si>
  <si>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</si>
  <si>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</si>
  <si>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</si>
  <si>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</si>
  <si>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</si>
  <si>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</si>
  <si>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</si>
  <si>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</si>
  <si>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</si>
  <si>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</si>
  <si>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</si>
  <si>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</si>
  <si>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</si>
  <si>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</si>
  <si>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</si>
  <si>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</si>
  <si>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</si>
  <si>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</si>
  <si>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</si>
  <si>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</si>
  <si>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</si>
  <si>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</si>
  <si>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</si>
  <si>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</si>
  <si>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</si>
  <si>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</si>
  <si>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</si>
  <si>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</si>
  <si>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</si>
  <si>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</si>
  <si>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</si>
  <si>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</si>
  <si>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</si>
  <si>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</si>
  <si>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</si>
  <si>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</si>
  <si>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</si>
  <si>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</si>
  <si>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</si>
  <si>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</si>
  <si>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</si>
  <si>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</si>
  <si>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</si>
  <si>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</si>
  <si>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</si>
  <si>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</si>
  <si>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</si>
  <si>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</si>
  <si>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</si>
  <si>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</si>
  <si>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</si>
  <si>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</si>
  <si>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</si>
  <si>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</si>
  <si>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</si>
  <si>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</si>
  <si>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</si>
  <si>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</si>
  <si>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</si>
  <si>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</si>
  <si>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</si>
  <si>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</si>
  <si>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</si>
  <si>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</si>
  <si>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</si>
  <si>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</si>
  <si>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</si>
  <si>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</si>
  <si>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</si>
  <si>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</si>
  <si>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</si>
  <si>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</si>
  <si>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</si>
  <si>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</si>
  <si>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</si>
  <si>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</si>
  <si>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</si>
  <si>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</si>
  <si>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</si>
  <si>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</si>
  <si>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</si>
  <si>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</si>
  <si>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</si>
  <si>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</si>
  <si>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</si>
  <si>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</si>
  <si>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</si>
  <si>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</si>
  <si>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</si>
  <si>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</si>
  <si>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</si>
  <si>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</si>
  <si>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</si>
  <si>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</si>
  <si>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</si>
  <si>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</si>
  <si>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</si>
  <si>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</si>
  <si>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</si>
  <si>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</si>
  <si>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</si>
  <si>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</si>
  <si>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</si>
  <si>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</si>
  <si>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</si>
  <si>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</si>
  <si>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</si>
  <si>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</si>
  <si>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</si>
  <si>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</si>
  <si>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</si>
  <si>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</si>
  <si>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</si>
  <si>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</si>
  <si>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</si>
  <si>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</si>
  <si>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</si>
  <si>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</si>
  <si>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</si>
  <si>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</si>
  <si>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</si>
  <si>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</si>
  <si>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</si>
  <si>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</si>
  <si>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</si>
  <si>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</si>
  <si>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</si>
  <si>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</si>
  <si>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</si>
  <si>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</si>
  <si>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</si>
  <si>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</si>
  <si>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</si>
  <si>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</si>
  <si>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</si>
  <si>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</si>
  <si>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</si>
  <si>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</si>
  <si>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</si>
  <si>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</si>
  <si>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</si>
  <si>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</si>
  <si>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</si>
  <si>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</si>
  <si>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</si>
  <si>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</si>
  <si>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</si>
  <si>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</si>
  <si>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</si>
  <si>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</si>
  <si>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</si>
  <si>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</si>
  <si>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</si>
  <si>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</si>
  <si>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</si>
  <si>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</si>
  <si>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</si>
  <si>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</si>
  <si>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</si>
  <si>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</si>
  <si>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</si>
  <si>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</si>
  <si>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</si>
  <si>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</si>
  <si>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</si>
  <si>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</si>
  <si>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</si>
  <si>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</si>
  <si>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</si>
  <si>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</si>
  <si>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</si>
  <si>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</si>
  <si>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</si>
  <si>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</si>
  <si>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</si>
  <si>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</si>
  <si>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</si>
  <si>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</si>
  <si>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</si>
  <si>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</si>
  <si>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</si>
  <si>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</si>
  <si>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</si>
  <si>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</si>
  <si>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</si>
  <si>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</si>
  <si>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</si>
  <si>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</si>
  <si>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</si>
  <si>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</si>
  <si>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</si>
  <si>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</si>
  <si>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</si>
  <si>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</si>
  <si>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</si>
  <si>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</si>
  <si>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</si>
  <si>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</si>
  <si>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</si>
  <si>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</si>
  <si>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</si>
  <si>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</si>
  <si>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</si>
  <si>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</si>
  <si>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</si>
  <si>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</si>
  <si>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</si>
  <si>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</si>
  <si>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</si>
  <si>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</si>
  <si>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</si>
  <si>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</si>
  <si>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</si>
  <si>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</si>
  <si>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</si>
  <si>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</si>
  <si>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</si>
  <si>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</si>
  <si>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</si>
  <si>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</si>
  <si>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</si>
  <si>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</si>
  <si>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</si>
  <si>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</si>
  <si>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</si>
  <si>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</si>
  <si>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</si>
  <si>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</si>
  <si>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</si>
  <si>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</si>
  <si>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</si>
  <si>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</si>
  <si>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</si>
  <si>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</si>
  <si>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</si>
  <si>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</si>
  <si>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</si>
  <si>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</si>
  <si>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</si>
  <si>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</si>
  <si>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</si>
  <si>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</si>
  <si>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</si>
  <si>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</si>
  <si>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</si>
  <si>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</si>
  <si>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</si>
  <si>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</si>
  <si>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</si>
  <si>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</si>
  <si>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</si>
  <si>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</si>
  <si>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</si>
  <si>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</si>
  <si>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</si>
  <si>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</si>
  <si>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</si>
  <si>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</si>
  <si>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</si>
  <si>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</si>
  <si>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</si>
  <si>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</si>
  <si>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</si>
  <si>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</si>
  <si>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</si>
  <si>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</si>
  <si>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</si>
  <si>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</si>
  <si>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</si>
  <si>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</si>
  <si>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</si>
  <si>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</si>
  <si>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</si>
  <si>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</si>
  <si>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</si>
  <si>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</si>
  <si>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</si>
  <si>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</si>
  <si>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</si>
  <si>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</si>
  <si>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</si>
  <si>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</si>
  <si>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</si>
  <si>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</si>
  <si>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</si>
  <si>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</si>
  <si>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</si>
  <si>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</si>
  <si>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</si>
  <si>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</si>
  <si>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</si>
  <si>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</si>
  <si>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</si>
  <si>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</si>
  <si>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</si>
  <si>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</si>
  <si>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</si>
  <si>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</si>
  <si>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</si>
  <si>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</si>
  <si>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</si>
  <si>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</si>
  <si>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</si>
  <si>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</si>
  <si>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</si>
  <si>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</si>
  <si>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</si>
  <si>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</si>
  <si>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</si>
  <si>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</si>
  <si>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</si>
  <si>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</si>
  <si>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</si>
  <si>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</si>
  <si>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</si>
  <si>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</si>
  <si>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</si>
  <si>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</si>
  <si>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</si>
  <si>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</si>
  <si>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</si>
  <si>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</si>
  <si>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</si>
  <si>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</si>
  <si>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</si>
  <si>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</si>
  <si>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</si>
  <si>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</si>
  <si>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</si>
  <si>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</si>
  <si>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</si>
  <si>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</si>
  <si>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</si>
  <si>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</si>
  <si>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</si>
  <si>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</si>
  <si>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</si>
  <si>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</si>
  <si>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</si>
  <si>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</si>
  <si>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</si>
  <si>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</si>
  <si>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</si>
  <si>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</si>
  <si>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</si>
  <si>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</si>
  <si>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</si>
  <si>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</si>
  <si>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</si>
  <si>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</si>
  <si>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</si>
  <si>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</si>
  <si>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</si>
  <si>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</si>
  <si>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</si>
  <si>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</si>
  <si>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</si>
  <si>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</si>
  <si>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</si>
  <si>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</si>
  <si>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</si>
  <si>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</si>
  <si>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</si>
  <si>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</si>
  <si>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</si>
  <si>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</si>
  <si>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</si>
  <si>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</si>
  <si>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</si>
  <si>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</si>
  <si>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</si>
  <si>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</si>
  <si>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</si>
  <si>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</si>
  <si>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</si>
  <si>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</si>
  <si>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</si>
  <si>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</si>
  <si>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</si>
  <si>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</si>
  <si>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</si>
  <si>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</si>
  <si>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</si>
  <si>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</si>
  <si>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</si>
  <si>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</si>
  <si>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</si>
  <si>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</si>
  <si>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</si>
  <si>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</si>
  <si>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</si>
  <si>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</si>
  <si>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</si>
  <si>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</si>
  <si>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</si>
  <si>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</si>
  <si>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</si>
  <si>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</si>
  <si>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</si>
  <si>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</si>
  <si>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</si>
  <si>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</si>
  <si>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</si>
  <si>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</si>
  <si>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</si>
  <si>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</si>
  <si>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</si>
  <si>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</si>
  <si>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</si>
  <si>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</si>
  <si>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</si>
  <si>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</si>
  <si>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</si>
  <si>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</si>
  <si>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</si>
  <si>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</si>
  <si>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</si>
  <si>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</si>
  <si>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</si>
  <si>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</si>
  <si>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</si>
  <si>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</si>
  <si>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</si>
  <si>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</si>
  <si>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</si>
  <si>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</si>
  <si>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</si>
  <si>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</si>
  <si>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</si>
  <si>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</si>
  <si>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</si>
  <si>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</si>
  <si>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</si>
  <si>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</si>
  <si>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</si>
  <si>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</si>
  <si>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</si>
  <si>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</si>
  <si>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</si>
  <si>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</si>
  <si>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</si>
  <si>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</si>
  <si>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</si>
  <si>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</si>
  <si>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</si>
  <si>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</si>
  <si>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</si>
  <si>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</si>
  <si>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</si>
  <si>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</si>
  <si>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</si>
  <si>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</si>
  <si>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</si>
  <si>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</si>
  <si>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</si>
  <si>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</si>
  <si>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</si>
  <si>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</si>
  <si>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</si>
  <si>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</si>
  <si>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</si>
  <si>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</si>
  <si>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</si>
  <si>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</si>
  <si>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</si>
  <si>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</si>
  <si>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</si>
  <si>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</si>
  <si>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</si>
  <si>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</si>
  <si>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</si>
  <si>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</si>
  <si>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</si>
  <si>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</si>
  <si>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</si>
  <si>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</si>
  <si>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</si>
  <si>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</si>
  <si>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</si>
  <si>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</si>
  <si>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</si>
  <si>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</si>
  <si>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</si>
  <si>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</si>
  <si>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</si>
  <si>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</si>
  <si>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</si>
  <si>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</si>
  <si>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</si>
  <si>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</si>
  <si>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</si>
  <si>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</si>
  <si>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</si>
  <si>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</si>
  <si>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</si>
  <si>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</si>
  <si>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</si>
  <si>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</si>
  <si>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</si>
  <si>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</si>
  <si>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</si>
  <si>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</si>
  <si>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</si>
  <si>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</si>
  <si>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</si>
  <si>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</si>
  <si>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</si>
  <si>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</si>
  <si>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</si>
  <si>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</si>
  <si>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</si>
  <si>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</si>
  <si>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</si>
  <si>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</si>
  <si>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</si>
  <si>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</si>
  <si>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</si>
  <si>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</si>
  <si>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</si>
  <si>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</si>
  <si>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</si>
  <si>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</si>
  <si>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</si>
  <si>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</si>
  <si>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</si>
  <si>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</si>
  <si>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</si>
  <si>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</si>
  <si>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</si>
  <si>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</si>
  <si>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</si>
  <si>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</si>
  <si>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</si>
  <si>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</si>
  <si>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</si>
  <si>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</si>
  <si>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</si>
  <si>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</si>
  <si>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</si>
  <si>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</si>
  <si>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</si>
  <si>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</si>
  <si>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</si>
  <si>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</si>
  <si>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</si>
  <si>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</si>
  <si>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</si>
  <si>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</si>
  <si>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</si>
  <si>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</si>
  <si>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</si>
  <si>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</si>
  <si>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</si>
  <si>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</si>
  <si>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</si>
  <si>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</si>
  <si>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</si>
  <si>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</si>
  <si>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</si>
  <si>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</si>
  <si>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</si>
  <si>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</si>
  <si>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</si>
  <si>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</si>
  <si>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</si>
  <si>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</si>
  <si>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</si>
  <si>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</si>
  <si>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</si>
  <si>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</si>
  <si>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</si>
  <si>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</si>
  <si>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</si>
  <si>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</si>
  <si>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</si>
  <si>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</si>
  <si>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</si>
  <si>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</si>
  <si>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</si>
  <si>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</si>
  <si>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</si>
  <si>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</si>
  <si>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</si>
  <si>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</si>
  <si>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</si>
  <si>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</si>
  <si>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</si>
  <si>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</si>
  <si>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</si>
  <si>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</si>
  <si>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</si>
  <si>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</si>
  <si>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</si>
  <si>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</si>
  <si>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</si>
  <si>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</si>
  <si>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</si>
  <si>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</si>
  <si>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</si>
  <si>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</si>
  <si>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</si>
  <si>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</si>
  <si>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</si>
  <si>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</si>
  <si>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</si>
  <si>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</si>
  <si>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</si>
  <si>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</si>
  <si>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</si>
  <si>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</si>
  <si>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</si>
  <si>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</si>
  <si>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</si>
  <si>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</si>
  <si>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</si>
  <si>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</si>
  <si>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</si>
  <si>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</si>
  <si>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</si>
  <si>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</si>
  <si>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</si>
  <si>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</si>
  <si>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</si>
  <si>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</si>
  <si>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</si>
  <si>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</si>
  <si>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</si>
  <si>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</si>
  <si>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</si>
  <si>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</si>
  <si>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</si>
  <si>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</si>
  <si>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</si>
  <si>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</si>
  <si>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</si>
  <si>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</si>
  <si>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</si>
  <si>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</si>
  <si>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</si>
  <si>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</si>
  <si>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</si>
  <si>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</si>
  <si>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</si>
  <si>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</si>
  <si>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</si>
  <si>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</si>
  <si>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</si>
  <si>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</si>
  <si>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</si>
  <si>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</si>
  <si>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</si>
  <si>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</si>
  <si>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</si>
  <si>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</si>
  <si>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</si>
  <si>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</si>
  <si>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</si>
  <si>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</si>
  <si>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</si>
  <si>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</si>
  <si>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</si>
  <si>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</si>
  <si>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</si>
  <si>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</si>
  <si>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</si>
  <si>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</si>
  <si>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</si>
  <si>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</si>
  <si>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</si>
  <si>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</si>
  <si>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</si>
  <si>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</si>
  <si>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</si>
  <si>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</si>
  <si>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</si>
  <si>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</si>
  <si>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</si>
  <si>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</si>
  <si>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</si>
  <si>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</si>
  <si>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</si>
  <si>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</si>
  <si>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</si>
  <si>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</si>
  <si>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</si>
  <si>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</si>
  <si>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</si>
  <si>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</si>
  <si>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</si>
  <si>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</si>
  <si>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</si>
  <si>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</si>
  <si>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</si>
  <si>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</si>
  <si>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</si>
  <si>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</si>
  <si>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</si>
  <si>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</si>
  <si>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</si>
  <si>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</si>
  <si>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</si>
  <si>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</si>
  <si>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</si>
  <si>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</si>
  <si>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</si>
  <si>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</si>
  <si>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</si>
  <si>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</si>
  <si>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</si>
  <si>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</si>
  <si>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</si>
  <si>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</si>
  <si>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</si>
  <si>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</si>
  <si>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</si>
  <si>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</si>
  <si>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</si>
  <si>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</si>
  <si>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</si>
  <si>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</si>
  <si>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</si>
  <si>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</si>
  <si>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</si>
  <si>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</si>
  <si>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</si>
  <si>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</si>
  <si>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</si>
  <si>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</si>
  <si>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</si>
  <si>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</si>
  <si>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</si>
  <si>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</si>
  <si>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</si>
  <si>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</si>
  <si>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</si>
  <si>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</si>
  <si>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</si>
  <si>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</si>
  <si>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</si>
  <si>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</si>
  <si>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</si>
  <si>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</si>
  <si>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</si>
  <si>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</si>
  <si>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</si>
  <si>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</si>
  <si>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</si>
  <si>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</si>
  <si>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</si>
  <si>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</si>
  <si>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</si>
  <si>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</si>
  <si>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</si>
  <si>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</si>
  <si>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</si>
  <si>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</si>
  <si>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</si>
  <si>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</si>
  <si>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</si>
  <si>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</si>
  <si>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</si>
  <si>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</si>
  <si>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</si>
  <si>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</si>
  <si>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</si>
  <si>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</si>
  <si>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</si>
  <si>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</si>
  <si>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</si>
  <si>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</si>
  <si>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</si>
  <si>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</si>
  <si>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</si>
  <si>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</si>
  <si>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</si>
  <si>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</si>
  <si>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</si>
  <si>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</si>
  <si>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</si>
  <si>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</si>
  <si>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</si>
  <si>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</si>
  <si>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</si>
  <si>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</si>
  <si>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</si>
  <si>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</si>
  <si>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</si>
  <si>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</si>
  <si>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</si>
  <si>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</si>
  <si>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</si>
  <si>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</si>
  <si>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</si>
  <si>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</si>
  <si>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</si>
  <si>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</si>
  <si>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</si>
  <si>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</si>
  <si>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</si>
  <si>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</si>
  <si>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</si>
  <si>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</si>
  <si>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</si>
  <si>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</si>
  <si>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</si>
  <si>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</si>
  <si>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</si>
  <si>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</si>
  <si>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</si>
  <si>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</si>
  <si>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</si>
  <si>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</si>
  <si>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</si>
  <si>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</si>
  <si>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</si>
  <si>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</si>
  <si>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</si>
  <si>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</si>
  <si>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</si>
  <si>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</si>
  <si>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</si>
  <si>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</si>
  <si>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</si>
  <si>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</si>
  <si>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</si>
  <si>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</si>
  <si>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</si>
  <si>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</si>
  <si>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</si>
  <si>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</si>
  <si>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</si>
  <si>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</si>
  <si>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</si>
  <si>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</si>
  <si>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</si>
  <si>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</si>
  <si>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</si>
  <si>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</si>
  <si>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</si>
  <si>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</si>
  <si>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</si>
  <si>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</si>
  <si>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</si>
  <si>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</si>
  <si>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</si>
  <si>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</si>
  <si>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</si>
  <si>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</si>
  <si>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</si>
  <si>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</si>
  <si>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</si>
  <si>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</si>
  <si>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</si>
  <si>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</si>
  <si>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</si>
  <si>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</si>
  <si>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</si>
  <si>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</si>
  <si>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</si>
  <si>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</si>
  <si>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</si>
  <si>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</si>
  <si>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</si>
  <si>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</si>
  <si>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</si>
  <si>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</si>
  <si>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</si>
  <si>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</si>
  <si>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</si>
  <si>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</si>
  <si>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</si>
  <si>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</si>
  <si>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</si>
  <si>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</si>
  <si>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</si>
  <si>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</si>
  <si>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</si>
  <si>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</si>
  <si>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</si>
  <si>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</si>
  <si>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</si>
  <si>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</si>
  <si>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</si>
  <si>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</si>
  <si>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</si>
  <si>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</si>
  <si>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</si>
  <si>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</si>
  <si>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</si>
  <si>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</si>
  <si>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</si>
  <si>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</si>
  <si>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</si>
  <si>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</si>
  <si>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</si>
  <si>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</si>
  <si>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</si>
  <si>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</si>
  <si>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</si>
  <si>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</si>
  <si>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</si>
  <si>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</si>
  <si>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</si>
  <si>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</si>
  <si>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</si>
  <si>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</si>
  <si>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</si>
  <si>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</si>
  <si>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</si>
  <si>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</si>
  <si>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</si>
  <si>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</si>
  <si>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</si>
  <si>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</si>
  <si>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</si>
  <si>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</si>
  <si>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</si>
  <si>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</si>
  <si>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</si>
  <si>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</si>
  <si>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</si>
  <si>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</si>
  <si>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</si>
  <si>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</si>
  <si>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</si>
  <si>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</si>
  <si>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</si>
  <si>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</si>
  <si>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</si>
  <si>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</si>
  <si>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</si>
  <si>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</si>
  <si>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</si>
  <si>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</si>
  <si>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</si>
  <si>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</si>
  <si>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</si>
  <si>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</si>
  <si>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</si>
  <si>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</si>
  <si>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</si>
  <si>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</si>
  <si>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</si>
  <si>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</si>
  <si>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</si>
  <si>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</si>
  <si>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</si>
  <si>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</si>
  <si>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</si>
  <si>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</si>
  <si>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</si>
  <si>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</si>
  <si>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</si>
  <si>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</si>
  <si>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</si>
  <si>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</si>
  <si>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</si>
  <si>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</si>
  <si>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</si>
  <si>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</si>
  <si>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</si>
  <si>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</si>
  <si>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</si>
  <si>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</si>
  <si>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</si>
  <si>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</si>
  <si>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</si>
  <si>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</si>
  <si>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</si>
  <si>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</si>
  <si>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</si>
  <si>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</si>
  <si>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</si>
  <si>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</si>
  <si>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</si>
  <si>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</si>
  <si>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</si>
  <si>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</si>
  <si>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</si>
  <si>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</si>
  <si>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</si>
  <si>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</si>
  <si>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</si>
  <si>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</si>
  <si>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</si>
  <si>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</si>
  <si>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</si>
  <si>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</si>
  <si>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</si>
  <si>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</si>
  <si>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</si>
  <si>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</si>
  <si>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</si>
  <si>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</si>
  <si>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</si>
  <si>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</si>
  <si>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</si>
  <si>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</si>
  <si>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</si>
  <si>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</si>
  <si>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</si>
  <si>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</si>
  <si>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</si>
  <si>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</si>
  <si>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</si>
  <si>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</si>
  <si>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</si>
  <si>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</si>
  <si>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</si>
  <si>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</si>
  <si>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</si>
  <si>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</si>
  <si>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</si>
  <si>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</si>
  <si>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</si>
  <si>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</si>
  <si>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</si>
  <si>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</si>
  <si>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</si>
  <si>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</si>
  <si>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</si>
  <si>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</si>
  <si>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</si>
  <si>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</si>
  <si>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</si>
  <si>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</si>
  <si>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</si>
  <si>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</si>
  <si>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</si>
  <si>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</si>
  <si>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</si>
  <si>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</si>
  <si>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</si>
  <si>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</si>
  <si>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</si>
  <si>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</si>
  <si>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</si>
  <si>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</si>
  <si>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</si>
  <si>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</si>
  <si>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</si>
  <si>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</si>
  <si>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</si>
  <si>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</si>
  <si>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</si>
  <si>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</si>
  <si>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</si>
  <si>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</si>
  <si>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</si>
  <si>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</si>
  <si>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</si>
  <si>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</si>
  <si>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</si>
  <si>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</si>
  <si>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</si>
  <si>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</si>
  <si>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</si>
  <si>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</si>
  <si>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</si>
  <si>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</si>
  <si>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</si>
  <si>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</si>
  <si>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</si>
  <si>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</si>
  <si>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</si>
  <si>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</si>
  <si>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</si>
  <si>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</si>
  <si>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</si>
  <si>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</si>
  <si>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</si>
  <si>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</si>
  <si>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</si>
  <si>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</si>
  <si>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</si>
  <si>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</si>
  <si>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</si>
  <si>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</si>
  <si>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</si>
  <si>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</si>
  <si>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</si>
  <si>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</si>
  <si>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</si>
  <si>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</si>
  <si>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</si>
  <si>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</si>
  <si>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</si>
  <si>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</si>
  <si>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</si>
  <si>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</si>
  <si>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</si>
  <si>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</si>
  <si>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</si>
  <si>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</si>
  <si>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</si>
  <si>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</si>
  <si>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</si>
  <si>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</si>
  <si>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</si>
  <si>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</si>
  <si>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</si>
  <si>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</si>
  <si>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</si>
  <si>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</si>
  <si>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</si>
  <si>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</si>
  <si>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</si>
  <si>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</si>
  <si>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</si>
  <si>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</si>
  <si>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</si>
  <si>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</si>
  <si>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</si>
  <si>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</si>
  <si>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</si>
  <si>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</si>
  <si>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</si>
  <si>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</si>
  <si>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</si>
  <si>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</si>
  <si>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</si>
  <si>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</si>
  <si>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</si>
  <si>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</si>
  <si>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</si>
  <si>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</si>
  <si>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</si>
  <si>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</si>
  <si>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</si>
  <si>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</si>
  <si>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</si>
  <si>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</si>
  <si>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</si>
  <si>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</si>
  <si>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</si>
  <si>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</si>
  <si>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</si>
  <si>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</si>
  <si>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</si>
  <si>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</si>
  <si>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</si>
  <si>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</si>
  <si>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</si>
  <si>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</si>
  <si>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</si>
  <si>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</si>
  <si>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</si>
  <si>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</si>
  <si>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</si>
  <si>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</si>
  <si>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</si>
  <si>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</si>
  <si>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</si>
  <si>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</si>
  <si>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</si>
  <si>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</si>
  <si>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</si>
  <si>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</si>
  <si>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</si>
  <si>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</si>
  <si>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</si>
  <si>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</si>
  <si>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</si>
  <si>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</si>
  <si>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</si>
  <si>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</si>
  <si>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</si>
  <si>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</si>
  <si>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</si>
  <si>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</si>
  <si>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</si>
  <si>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</si>
  <si>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</si>
  <si>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</si>
  <si>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</si>
  <si>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</si>
  <si>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</si>
  <si>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</si>
  <si>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</si>
  <si>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</si>
  <si>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</si>
  <si>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</si>
  <si>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</si>
  <si>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</si>
  <si>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</si>
  <si>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</si>
  <si>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</si>
  <si>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</si>
  <si>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</si>
  <si>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</si>
  <si>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</si>
  <si>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</si>
  <si>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</si>
  <si>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</si>
  <si>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</si>
  <si>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</si>
  <si>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</si>
  <si>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</si>
  <si>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</si>
  <si>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</si>
  <si>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</si>
  <si>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</si>
  <si>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</si>
  <si>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</si>
  <si>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</si>
  <si>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</si>
  <si>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</si>
  <si>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</si>
  <si>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</si>
  <si>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</si>
  <si>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</si>
  <si>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</si>
  <si>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</si>
  <si>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</si>
  <si>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</si>
  <si>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</si>
  <si>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</si>
  <si>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</si>
  <si>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</si>
  <si>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</si>
  <si>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</si>
  <si>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</si>
  <si>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</si>
  <si>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</si>
  <si>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</si>
  <si>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</si>
  <si>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</si>
  <si>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</si>
  <si>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</si>
  <si>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</si>
  <si>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</si>
  <si>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</si>
  <si>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</si>
  <si>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</si>
  <si>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</si>
  <si>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</si>
  <si>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</si>
  <si>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</si>
  <si>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</si>
  <si>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</si>
  <si>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</si>
  <si>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</si>
  <si>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</si>
  <si>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</si>
  <si>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</si>
  <si>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</si>
  <si>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</si>
  <si>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</si>
  <si>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</si>
  <si>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</si>
  <si>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</si>
  <si>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</si>
  <si>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</si>
  <si>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</si>
  <si>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</si>
  <si>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</si>
  <si>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</si>
  <si>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</si>
  <si>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</si>
  <si>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</si>
  <si>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</si>
  <si>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</si>
  <si>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</si>
  <si>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</si>
  <si>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</si>
  <si>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</si>
  <si>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</si>
  <si>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</si>
  <si>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</si>
  <si>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</si>
  <si>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</si>
  <si>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</si>
  <si>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</si>
  <si>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</si>
  <si>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</si>
  <si>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</si>
  <si>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</si>
  <si>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</si>
  <si>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</si>
  <si>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</si>
  <si>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</si>
  <si>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</si>
  <si>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</si>
  <si>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</si>
  <si>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</si>
  <si>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</si>
  <si>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</si>
  <si>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</si>
  <si>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</si>
  <si>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</si>
  <si>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</si>
  <si>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</si>
  <si>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</si>
  <si>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</si>
  <si>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</si>
  <si>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</si>
  <si>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</si>
  <si>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</si>
  <si>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</si>
  <si>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</si>
  <si>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</si>
  <si>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</si>
  <si>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</si>
  <si>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</si>
  <si>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</si>
  <si>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</si>
  <si>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</si>
  <si>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</si>
  <si>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</si>
  <si>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</si>
  <si>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</si>
  <si>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</si>
  <si>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</si>
  <si>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</si>
  <si>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</si>
  <si>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</si>
  <si>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</si>
  <si>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</si>
  <si>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</si>
  <si>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</si>
  <si>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</si>
  <si>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</si>
  <si>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</si>
  <si>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</si>
  <si>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</si>
  <si>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</si>
  <si>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</si>
  <si>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</si>
  <si>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</si>
  <si>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</si>
  <si>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</si>
  <si>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</si>
  <si>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</si>
  <si>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</si>
  <si>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</si>
  <si>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</si>
  <si>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</si>
  <si>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</si>
  <si>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</si>
  <si>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</si>
  <si>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</si>
  <si>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</si>
  <si>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</si>
  <si>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</si>
  <si>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</si>
  <si>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</si>
  <si>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</si>
  <si>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</si>
  <si>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</si>
  <si>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</si>
  <si>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</si>
  <si>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</si>
  <si>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</si>
  <si>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</si>
  <si>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</si>
  <si>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</si>
  <si>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</si>
  <si>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</si>
  <si>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</si>
  <si>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</si>
  <si>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</si>
  <si>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</si>
  <si>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</si>
  <si>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</si>
  <si>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</si>
  <si>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</si>
  <si>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</si>
  <si>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</si>
  <si>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</si>
  <si>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</si>
  <si>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</si>
  <si>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</si>
  <si>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</si>
  <si>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</si>
  <si>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</si>
  <si>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</si>
  <si>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</si>
  <si>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</si>
  <si>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</si>
  <si>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</si>
  <si>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</si>
  <si>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</si>
  <si>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</si>
  <si>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</si>
  <si>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</si>
  <si>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</si>
  <si>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</si>
  <si>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</si>
  <si>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</si>
  <si>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</si>
  <si>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</si>
  <si>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</si>
  <si>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</si>
  <si>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</si>
  <si>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</si>
  <si>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</si>
  <si>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</si>
  <si>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</si>
  <si>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</si>
  <si>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</si>
  <si>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</si>
  <si>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</si>
  <si>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</si>
  <si>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</si>
  <si>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</si>
  <si>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</si>
  <si>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</si>
  <si>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</si>
  <si>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</si>
  <si>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</si>
  <si>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</si>
  <si>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</si>
  <si>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</si>
  <si>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</si>
  <si>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</si>
  <si>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</si>
  <si>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</si>
  <si>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</si>
  <si>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</si>
  <si>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</si>
  <si>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</si>
  <si>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</si>
  <si>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</si>
  <si>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</si>
  <si>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</si>
  <si>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</si>
  <si>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</si>
  <si>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</si>
  <si>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</si>
  <si>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</si>
  <si>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</si>
  <si>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</si>
  <si>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</si>
  <si>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</si>
  <si>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</si>
  <si>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</si>
  <si>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</si>
  <si>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</si>
  <si>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</si>
  <si>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</si>
  <si>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</si>
  <si>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</si>
  <si>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</si>
  <si>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</si>
  <si>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</si>
  <si>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</si>
  <si>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</si>
  <si>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</si>
  <si>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</si>
  <si>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</si>
  <si>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</si>
  <si>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</si>
  <si>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</si>
  <si>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</si>
  <si>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</si>
  <si>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</si>
  <si>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</si>
  <si>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</si>
  <si>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</si>
  <si>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</si>
  <si>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</si>
  <si>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</si>
  <si>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</si>
  <si>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</si>
  <si>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</si>
  <si>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</si>
  <si>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</si>
  <si>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</si>
  <si>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</si>
  <si>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</si>
  <si>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</si>
  <si>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</si>
  <si>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</si>
  <si>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</si>
  <si>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</si>
  <si>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</si>
  <si>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</si>
  <si>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</si>
  <si>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</si>
  <si>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</si>
  <si>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</si>
  <si>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</si>
  <si>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</si>
  <si>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</si>
  <si>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</si>
  <si>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</si>
  <si>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</si>
  <si>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</si>
  <si>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</si>
  <si>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</si>
  <si>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</si>
  <si>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</si>
  <si>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</si>
  <si>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</si>
  <si>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</si>
  <si>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</si>
  <si>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</si>
  <si>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</si>
  <si>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</si>
  <si>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</si>
  <si>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</si>
  <si>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</si>
  <si>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</si>
  <si>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</si>
  <si>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</si>
  <si>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</si>
  <si>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</si>
  <si>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</si>
  <si>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</si>
  <si>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</si>
  <si>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</si>
  <si>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</si>
  <si>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</si>
  <si>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</si>
  <si>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</si>
  <si>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</si>
  <si>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</si>
  <si>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</si>
  <si>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</si>
  <si>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</si>
  <si>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</si>
  <si>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</si>
  <si>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</si>
  <si>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</si>
  <si>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</si>
  <si>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</si>
  <si>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</si>
  <si>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</si>
  <si>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</si>
  <si>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</si>
  <si>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</si>
  <si>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</si>
  <si>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</si>
  <si>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</si>
  <si>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</si>
  <si>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</si>
  <si>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</si>
  <si>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</si>
  <si>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</si>
  <si>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</si>
  <si>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</si>
  <si>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</si>
  <si>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</si>
  <si>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</si>
  <si>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</si>
  <si>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</si>
  <si>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</si>
  <si>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</si>
  <si>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</si>
  <si>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</si>
  <si>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</si>
  <si>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</si>
  <si>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</si>
  <si>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</si>
  <si>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</si>
  <si>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</si>
  <si>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</si>
  <si>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</si>
  <si>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</si>
  <si>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</si>
  <si>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</si>
  <si>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</si>
  <si>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</si>
  <si>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</si>
  <si>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</si>
  <si>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</si>
  <si>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</si>
  <si>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</si>
  <si>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</si>
  <si>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</si>
  <si>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</si>
  <si>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</si>
  <si>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</si>
  <si>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</si>
  <si>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</si>
  <si>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</si>
  <si>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</si>
  <si>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</si>
  <si>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</si>
  <si>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</si>
  <si>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</si>
  <si>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</si>
  <si>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</si>
  <si>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</si>
  <si>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</si>
  <si>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</si>
  <si>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</si>
  <si>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</si>
  <si>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</si>
  <si>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</si>
  <si>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</si>
  <si>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</si>
  <si>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</si>
  <si>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</si>
  <si>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</si>
  <si>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</si>
  <si>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</si>
  <si>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</si>
  <si>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</si>
  <si>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</si>
  <si>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</si>
  <si>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</si>
  <si>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</si>
  <si>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</si>
  <si>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</si>
  <si>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</si>
  <si>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</si>
  <si>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</si>
  <si>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</si>
  <si>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</si>
  <si>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</si>
  <si>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</si>
  <si>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</si>
  <si>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</si>
  <si>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</si>
  <si>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</si>
  <si>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</si>
  <si>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</si>
  <si>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</si>
  <si>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</si>
  <si>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</si>
  <si>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</si>
  <si>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</si>
  <si>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</si>
  <si>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</si>
  <si>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</si>
  <si>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</si>
  <si>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</si>
  <si>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</si>
  <si>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</si>
  <si>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</si>
  <si>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</si>
  <si>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</si>
  <si>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</si>
  <si>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</si>
  <si>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</si>
  <si>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</si>
  <si>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</si>
  <si>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</si>
  <si>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</si>
  <si>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</si>
  <si>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</si>
  <si>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</si>
  <si>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</si>
  <si>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</si>
  <si>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</si>
  <si>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</si>
  <si>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</si>
  <si>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</si>
  <si>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</si>
  <si>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</si>
  <si>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</si>
  <si>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</si>
  <si>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</si>
  <si>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</si>
  <si>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</si>
  <si>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</si>
  <si>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</si>
  <si>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</si>
  <si>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</si>
  <si>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</si>
  <si>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</si>
  <si>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</si>
  <si>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</si>
  <si>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</si>
  <si>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</si>
  <si>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</si>
  <si>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</si>
  <si>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</si>
  <si>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</si>
  <si>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</si>
  <si>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</si>
  <si>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</si>
  <si>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</si>
  <si>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</si>
  <si>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</si>
  <si>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</si>
  <si>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</si>
  <si>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</si>
  <si>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</si>
  <si>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</si>
  <si>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</si>
  <si>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</si>
  <si>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</si>
  <si>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</si>
  <si>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</si>
  <si>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</si>
  <si>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</si>
  <si>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</si>
  <si>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</si>
  <si>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</si>
  <si>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</si>
  <si>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</si>
  <si>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</si>
  <si>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</si>
  <si>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</si>
  <si>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</si>
  <si>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</si>
  <si>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</si>
  <si>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</si>
  <si>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</si>
  <si>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</si>
  <si>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</si>
  <si>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</si>
  <si>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</si>
  <si>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</si>
  <si>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</si>
  <si>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</si>
  <si>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</si>
  <si>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</si>
  <si>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</si>
  <si>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</si>
  <si>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</si>
  <si>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</si>
  <si>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</si>
  <si>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</si>
  <si>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</si>
  <si>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</si>
  <si>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</si>
  <si>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</si>
  <si>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</si>
  <si>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</si>
  <si>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</si>
  <si>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</si>
  <si>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</si>
  <si>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</si>
  <si>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</si>
  <si>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</si>
  <si>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</si>
  <si>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</si>
  <si>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</si>
  <si>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</si>
  <si>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</si>
  <si>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</si>
  <si>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</si>
  <si>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</si>
  <si>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</si>
  <si>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</si>
  <si>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</si>
  <si>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</si>
  <si>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</si>
  <si>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</si>
  <si>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</si>
  <si>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</si>
  <si>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</si>
  <si>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</si>
  <si>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</si>
  <si>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</si>
  <si>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</si>
  <si>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</si>
  <si>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</si>
  <si>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</si>
  <si>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</si>
  <si>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</si>
  <si>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</si>
  <si>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</si>
  <si>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</si>
  <si>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</si>
  <si>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</si>
  <si>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</si>
  <si>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</si>
  <si>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</si>
  <si>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</si>
  <si>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</si>
  <si>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</si>
  <si>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</si>
  <si>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</si>
  <si>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</si>
  <si>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</si>
  <si>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</si>
  <si>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</si>
  <si>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</si>
  <si>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</si>
  <si>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</si>
  <si>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</si>
  <si>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</si>
  <si>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</si>
  <si>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</si>
  <si>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</si>
  <si>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</si>
  <si>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</si>
  <si>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</si>
  <si>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</si>
  <si>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</si>
  <si>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</si>
  <si>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</si>
  <si>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</si>
  <si>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</si>
  <si>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</si>
  <si>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</si>
  <si>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</si>
  <si>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</si>
  <si>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</si>
  <si>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</si>
  <si>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</si>
  <si>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</si>
  <si>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</si>
  <si>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</si>
  <si>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</si>
  <si>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</si>
  <si>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</si>
  <si>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</si>
  <si>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</si>
  <si>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</si>
  <si>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</si>
  <si>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</si>
  <si>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</si>
  <si>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</si>
  <si>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</si>
  <si>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</si>
  <si>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</si>
  <si>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</si>
  <si>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</si>
  <si>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</si>
  <si>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</si>
  <si>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</si>
  <si>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</si>
  <si>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</si>
  <si>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</si>
  <si>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</si>
  <si>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</si>
  <si>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</si>
  <si>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</si>
  <si>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</si>
  <si>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</si>
  <si>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</si>
  <si>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</si>
  <si>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</si>
  <si>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</si>
  <si>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</si>
  <si>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</si>
  <si>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</si>
  <si>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</si>
  <si>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</si>
  <si>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</si>
  <si>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</si>
  <si>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</si>
  <si>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</si>
  <si>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</si>
  <si>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</si>
  <si>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</si>
  <si>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</si>
  <si>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</si>
  <si>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</si>
  <si>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</si>
  <si>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</si>
  <si>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</si>
  <si>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</si>
  <si>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</si>
  <si>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</si>
  <si>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</si>
  <si>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</si>
  <si>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</si>
  <si>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</si>
  <si>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</si>
  <si>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</si>
  <si>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</si>
  <si>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</si>
  <si>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</si>
  <si>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</si>
  <si>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</si>
  <si>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</si>
  <si>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</si>
  <si>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</si>
  <si>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</si>
  <si>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</si>
  <si>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</si>
  <si>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</si>
  <si>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</si>
  <si>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</si>
  <si>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</si>
  <si>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</si>
  <si>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</si>
  <si>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</si>
  <si>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</si>
  <si>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</si>
  <si>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</si>
  <si>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</si>
  <si>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</si>
  <si>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</si>
  <si>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</si>
  <si>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</si>
  <si>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</si>
  <si>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</si>
  <si>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</si>
  <si>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</si>
  <si>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</si>
  <si>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</si>
  <si>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</si>
  <si>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</si>
  <si>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</si>
  <si>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</si>
  <si>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</si>
  <si>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</si>
  <si>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</si>
  <si>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</si>
  <si>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</si>
  <si>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</si>
  <si>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</si>
  <si>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</si>
  <si>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</si>
  <si>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</si>
  <si>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</si>
  <si>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</si>
  <si>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</si>
  <si>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</si>
  <si>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</si>
  <si>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</si>
  <si>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</si>
  <si>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</si>
  <si>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</si>
  <si>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</si>
  <si>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</si>
  <si>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</si>
  <si>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</si>
  <si>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</si>
  <si>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</si>
  <si>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</si>
  <si>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</si>
  <si>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</si>
  <si>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</si>
  <si>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</si>
  <si>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</si>
  <si>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</si>
  <si>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</si>
  <si>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</si>
  <si>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</si>
  <si>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</si>
  <si>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</si>
  <si>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</si>
  <si>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</si>
  <si>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</si>
  <si>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</si>
  <si>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</si>
  <si>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</si>
  <si>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</si>
  <si>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</si>
  <si>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</si>
  <si>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</si>
  <si>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</si>
  <si>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</si>
  <si>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</si>
  <si>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</si>
  <si>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</si>
  <si>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</si>
  <si>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</si>
  <si>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</si>
  <si>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</si>
  <si>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</si>
  <si>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</si>
  <si>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</si>
  <si>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</si>
  <si>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</si>
  <si>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</si>
  <si>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</si>
  <si>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</si>
  <si>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</si>
  <si>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</si>
  <si>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</si>
  <si>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</si>
  <si>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</si>
  <si>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</si>
  <si>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</si>
  <si>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</si>
  <si>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</si>
  <si>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</si>
  <si>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</si>
  <si>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</si>
  <si>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</si>
  <si>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</si>
  <si>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</si>
  <si>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</si>
  <si>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</si>
  <si>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</si>
  <si>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</si>
  <si>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</si>
  <si>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</si>
  <si>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</si>
  <si>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</si>
  <si>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</si>
  <si>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</si>
  <si>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</si>
  <si>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</si>
  <si>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</si>
  <si>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</si>
  <si>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</si>
  <si>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</si>
  <si>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</si>
  <si>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</si>
  <si>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</si>
  <si>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</si>
  <si>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</si>
  <si>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</si>
  <si>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</si>
  <si>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</si>
  <si>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</si>
  <si>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</si>
  <si>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</si>
  <si>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</si>
  <si>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</si>
  <si>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</si>
  <si>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</si>
  <si>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</si>
  <si>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</si>
  <si>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</si>
  <si>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</si>
  <si>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</si>
  <si>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</si>
  <si>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</si>
  <si>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</si>
  <si>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</si>
  <si>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</si>
  <si>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</si>
  <si>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</si>
  <si>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</si>
  <si>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</si>
  <si>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</si>
  <si>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</si>
  <si>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</si>
  <si>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</si>
  <si>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</si>
  <si>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</si>
  <si>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</si>
  <si>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</si>
  <si>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</si>
  <si>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</si>
  <si>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</si>
  <si>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</si>
  <si>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</si>
  <si>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</si>
  <si>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</si>
  <si>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</si>
  <si>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</si>
  <si>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</si>
  <si>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</si>
  <si>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</si>
  <si>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</si>
  <si>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</si>
  <si>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</si>
  <si>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</si>
  <si>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</si>
  <si>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</si>
  <si>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</si>
  <si>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</si>
  <si>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</si>
  <si>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</si>
  <si>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</si>
  <si>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</si>
  <si>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</si>
  <si>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</si>
  <si>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</si>
  <si>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</si>
  <si>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</si>
  <si>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</si>
  <si>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</si>
  <si>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</si>
  <si>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</si>
  <si>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</si>
  <si>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</si>
  <si>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</si>
  <si>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</si>
  <si>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</si>
  <si>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</si>
  <si>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</si>
  <si>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</si>
  <si>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</si>
  <si>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</si>
  <si>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</si>
  <si>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</si>
  <si>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</si>
  <si>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</si>
  <si>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</si>
  <si>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</si>
  <si>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</si>
  <si>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</si>
  <si>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</si>
  <si>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</si>
  <si>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</si>
  <si>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</si>
  <si>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</si>
  <si>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</si>
  <si>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</si>
  <si>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</si>
  <si>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</si>
  <si>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</si>
  <si>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</si>
  <si>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</si>
  <si>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</si>
  <si>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</si>
  <si>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</si>
  <si>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</si>
  <si>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</si>
  <si>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</si>
  <si>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</si>
  <si>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</si>
  <si>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</si>
  <si>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</si>
  <si>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</si>
  <si>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</si>
  <si>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</si>
  <si>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</si>
  <si>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</si>
  <si>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</si>
  <si>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</si>
  <si>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</si>
  <si>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</si>
  <si>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</si>
  <si>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</si>
  <si>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</si>
  <si>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</si>
  <si>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</si>
  <si>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</si>
  <si>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</si>
  <si>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</si>
  <si>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</si>
  <si>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</si>
  <si>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</si>
  <si>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</si>
  <si>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</si>
  <si>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</si>
  <si>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</si>
  <si>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</si>
  <si>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</si>
  <si>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</si>
  <si>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</si>
  <si>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</si>
  <si>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</si>
  <si>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</si>
  <si>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</si>
  <si>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</si>
  <si>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</si>
  <si>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</si>
  <si>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</si>
  <si>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</si>
  <si>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</si>
  <si>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</si>
  <si>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</si>
  <si>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</si>
  <si>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</si>
  <si>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</si>
  <si>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</si>
  <si>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</si>
  <si>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</si>
  <si>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</si>
  <si>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</si>
  <si>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</si>
  <si>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</si>
  <si>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</si>
  <si>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</si>
  <si>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</si>
  <si>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</si>
  <si>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</si>
  <si>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</si>
  <si>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</si>
  <si>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</si>
  <si>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</si>
  <si>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</si>
  <si>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</si>
  <si>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</si>
  <si>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</si>
  <si>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</si>
  <si>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</si>
  <si>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</si>
  <si>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</si>
  <si>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</si>
  <si>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</si>
  <si>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</si>
  <si>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</si>
  <si>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</si>
  <si>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</si>
  <si>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</si>
  <si>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</si>
  <si>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</si>
  <si>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</si>
  <si>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</si>
  <si>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</si>
  <si>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</si>
  <si>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</si>
  <si>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</si>
  <si>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</si>
  <si>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</si>
  <si>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</si>
  <si>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</si>
  <si>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</si>
  <si>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</si>
  <si>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</si>
  <si>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</si>
  <si>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</si>
  <si>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</si>
  <si>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</si>
  <si>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</si>
  <si>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</si>
  <si>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</si>
  <si>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</si>
  <si>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</si>
  <si>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</si>
  <si>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</si>
  <si>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</si>
  <si>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</si>
  <si>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</si>
  <si>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</si>
  <si>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</si>
  <si>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</si>
  <si>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</si>
  <si>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</si>
  <si>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</si>
  <si>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</si>
  <si>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</si>
  <si>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</si>
  <si>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</si>
  <si>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</si>
  <si>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</si>
  <si>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</si>
  <si>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</si>
  <si>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</si>
  <si>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</si>
  <si>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</si>
  <si>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</si>
  <si>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</si>
  <si>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</si>
  <si>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</si>
  <si>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</si>
  <si>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</si>
  <si>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</si>
  <si>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</si>
  <si>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</si>
  <si>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</si>
  <si>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</si>
  <si>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</si>
  <si>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</si>
  <si>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</si>
  <si>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</si>
  <si>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</si>
  <si>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</si>
  <si>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</si>
  <si>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</si>
  <si>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</si>
  <si>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</si>
  <si>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</si>
  <si>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</si>
  <si>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</si>
  <si>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</si>
  <si>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</si>
  <si>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</si>
  <si>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</si>
  <si>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</si>
  <si>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</si>
  <si>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</si>
  <si>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</si>
  <si>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</si>
  <si>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</si>
  <si>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</si>
  <si>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</si>
  <si>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</si>
  <si>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</si>
  <si>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</si>
  <si>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</si>
  <si>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</si>
  <si>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</si>
  <si>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</si>
  <si>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</si>
  <si>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</si>
  <si>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</si>
  <si>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</si>
  <si>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</si>
  <si>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</si>
  <si>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</si>
  <si>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</si>
  <si>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</si>
  <si>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</si>
  <si>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</si>
  <si>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</si>
  <si>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</si>
  <si>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</si>
  <si>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</si>
  <si>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</si>
  <si>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</si>
  <si>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</si>
  <si>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</si>
  <si>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</si>
  <si>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</si>
  <si>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</si>
  <si>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</si>
  <si>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</si>
  <si>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</si>
  <si>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</si>
  <si>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</si>
  <si>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</si>
  <si>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</si>
  <si>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</si>
  <si>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</si>
  <si>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</si>
  <si>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</si>
  <si>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</si>
  <si>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</si>
  <si>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</si>
  <si>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</si>
  <si>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</si>
  <si>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</si>
  <si>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</si>
  <si>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</si>
  <si>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</si>
  <si>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</si>
  <si>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</si>
  <si>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</si>
  <si>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</si>
  <si>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</si>
  <si>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</si>
  <si>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</si>
  <si>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</si>
  <si>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</si>
  <si>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</si>
  <si>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</si>
  <si>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</si>
  <si>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</si>
  <si>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</si>
  <si>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</si>
  <si>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</si>
  <si>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</si>
  <si>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</si>
  <si>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</si>
  <si>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</si>
  <si>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</si>
  <si>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</si>
  <si>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</si>
  <si>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</si>
  <si>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</si>
  <si>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</si>
  <si>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</si>
  <si>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</si>
  <si>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</si>
  <si>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</si>
  <si>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</si>
  <si>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</si>
  <si>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</si>
  <si>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</si>
  <si>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</si>
  <si>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</si>
  <si>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</si>
  <si>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</si>
  <si>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</si>
  <si>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</si>
  <si>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</si>
  <si>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</si>
  <si>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</si>
  <si>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</si>
  <si>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</si>
  <si>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</si>
  <si>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</si>
  <si>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</si>
  <si>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</si>
  <si>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</si>
  <si>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</si>
  <si>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</si>
  <si>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</si>
  <si>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</si>
  <si>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</si>
  <si>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</si>
  <si>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</si>
  <si>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</si>
  <si>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</si>
  <si>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</si>
  <si>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</si>
  <si>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</si>
  <si>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</si>
  <si>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</si>
  <si>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</si>
  <si>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</si>
  <si>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</si>
  <si>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</si>
  <si>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</si>
  <si>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</si>
  <si>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</si>
  <si>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</si>
  <si>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</si>
  <si>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</si>
  <si>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</si>
  <si>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</si>
  <si>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</si>
  <si>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</si>
  <si>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</si>
  <si>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</si>
  <si>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</si>
  <si>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</si>
  <si>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</si>
  <si>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</si>
  <si>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</si>
  <si>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</si>
  <si>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</si>
  <si>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</si>
  <si>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</si>
  <si>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</si>
  <si>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</si>
  <si>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</si>
  <si>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</si>
  <si>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</si>
  <si>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</si>
  <si>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</si>
  <si>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</si>
  <si>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</si>
  <si>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</si>
  <si>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</si>
  <si>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</si>
  <si>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</si>
  <si>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</si>
  <si>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</si>
  <si>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</si>
  <si>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</si>
  <si>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</si>
  <si>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</si>
  <si>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</si>
  <si>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</si>
  <si>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</si>
  <si>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</si>
  <si>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</si>
  <si>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</si>
  <si>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</si>
  <si>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</si>
  <si>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</si>
  <si>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</si>
  <si>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</si>
  <si>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</si>
  <si>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</si>
  <si>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</si>
  <si>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</si>
  <si>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</si>
  <si>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</si>
  <si>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</si>
  <si>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</si>
  <si>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</si>
  <si>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</si>
  <si>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</si>
  <si>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</si>
  <si>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</si>
  <si>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</si>
  <si>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</si>
  <si>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</si>
  <si>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</si>
  <si>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</si>
  <si>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</si>
  <si>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</si>
  <si>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</si>
  <si>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</si>
  <si>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</si>
  <si>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</si>
  <si>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</si>
  <si>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</si>
  <si>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</si>
  <si>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</si>
  <si>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</si>
  <si>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</si>
  <si>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</si>
  <si>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</si>
  <si>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</si>
  <si>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</si>
  <si>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</si>
  <si>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</si>
  <si>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</si>
  <si>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</si>
  <si>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</si>
  <si>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</si>
  <si>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</si>
  <si>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</si>
  <si>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</si>
  <si>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</si>
  <si>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</si>
  <si>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</si>
  <si>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</si>
  <si>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</si>
  <si>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</si>
  <si>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</si>
  <si>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</si>
  <si>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</si>
  <si>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</si>
  <si>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</si>
  <si>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</si>
  <si>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</si>
  <si>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</si>
  <si>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</si>
  <si>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</si>
  <si>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</si>
  <si>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</si>
  <si>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</si>
  <si>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</si>
  <si>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</si>
  <si>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</si>
  <si>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</si>
  <si>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</si>
  <si>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</si>
  <si>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</si>
  <si>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</si>
  <si>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</si>
  <si>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</si>
  <si>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</si>
  <si>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</si>
  <si>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</si>
  <si>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</si>
  <si>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</si>
  <si>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</si>
  <si>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</si>
  <si>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</si>
  <si>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</si>
  <si>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</si>
  <si>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</si>
  <si>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</si>
  <si>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</si>
  <si>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</si>
  <si>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</si>
  <si>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</si>
  <si>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</si>
  <si>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</si>
  <si>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</si>
  <si>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</si>
  <si>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</si>
  <si>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</si>
  <si>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</si>
  <si>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</si>
  <si>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</si>
  <si>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</si>
  <si>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</si>
  <si>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</si>
  <si>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</si>
  <si>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</si>
  <si>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</si>
  <si>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</si>
  <si>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</si>
  <si>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</si>
  <si>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</si>
  <si>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</si>
  <si>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</si>
  <si>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</si>
  <si>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</si>
  <si>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</si>
  <si>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</si>
  <si>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</si>
  <si>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</si>
  <si>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</si>
  <si>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</si>
  <si>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</si>
  <si>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</si>
  <si>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</si>
  <si>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</si>
  <si>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</si>
  <si>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</si>
  <si>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</si>
  <si>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</si>
  <si>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</si>
  <si>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</si>
  <si>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</si>
  <si>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</si>
  <si>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</si>
  <si>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</si>
  <si>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</si>
  <si>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</si>
  <si>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</si>
  <si>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</si>
  <si>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</si>
  <si>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</si>
  <si>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</si>
  <si>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</si>
  <si>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</si>
  <si>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</si>
  <si>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</si>
  <si>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</si>
  <si>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</si>
  <si>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</si>
  <si>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</si>
  <si>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</si>
  <si>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</si>
  <si>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</si>
  <si>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</si>
  <si>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</si>
  <si>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</si>
  <si>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</si>
  <si>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</si>
  <si>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</si>
  <si>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</si>
  <si>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</si>
  <si>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</si>
  <si>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</si>
  <si>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</si>
  <si>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</si>
  <si>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</si>
  <si>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</si>
  <si>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</si>
  <si>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</si>
  <si>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</si>
  <si>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</si>
  <si>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</si>
  <si>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</si>
  <si>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</si>
  <si>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</si>
  <si>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</si>
  <si>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</si>
  <si>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</si>
  <si>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</si>
  <si>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</si>
  <si>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</si>
  <si>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</si>
  <si>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</si>
  <si>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</si>
  <si>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</si>
  <si>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</si>
  <si>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</si>
  <si>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</si>
  <si>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</si>
  <si>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</si>
  <si>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</si>
  <si>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</si>
  <si>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</si>
  <si>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</si>
  <si>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</si>
  <si>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</si>
  <si>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</si>
  <si>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</si>
  <si>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</si>
  <si>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</si>
  <si>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</si>
  <si>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</si>
  <si>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</si>
  <si>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</si>
  <si>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</si>
  <si>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</si>
  <si>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</si>
  <si>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</si>
  <si>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</si>
  <si>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</si>
  <si>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</si>
  <si>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</si>
  <si>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</si>
  <si>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</si>
  <si>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</si>
  <si>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</si>
  <si>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</si>
  <si>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</si>
  <si>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</si>
  <si>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</si>
  <si>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</si>
  <si>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</si>
  <si>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</si>
  <si>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</si>
  <si>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</si>
  <si>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</si>
  <si>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</si>
  <si>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</si>
  <si>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</si>
  <si>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</si>
  <si>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</si>
  <si>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</si>
  <si>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</si>
  <si>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</si>
  <si>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</si>
  <si>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</si>
  <si>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</si>
  <si>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</si>
  <si>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</si>
  <si>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</si>
  <si>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</si>
  <si>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</si>
  <si>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</si>
  <si>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</si>
  <si>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</si>
  <si>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</si>
  <si>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</si>
  <si>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</si>
  <si>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</si>
  <si>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</si>
  <si>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</si>
  <si>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</si>
  <si>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</si>
  <si>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</si>
  <si>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</si>
  <si>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</si>
  <si>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</si>
  <si>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</si>
  <si>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</si>
  <si>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</si>
  <si>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</si>
  <si>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</si>
  <si>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</si>
  <si>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</si>
  <si>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</si>
  <si>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</si>
  <si>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</si>
  <si>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</si>
  <si>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</si>
  <si>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</si>
  <si>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</si>
  <si>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</si>
  <si>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</si>
  <si>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</si>
  <si>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</si>
  <si>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</si>
  <si>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</si>
  <si>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</si>
  <si>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</si>
  <si>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</si>
  <si>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</si>
  <si>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</si>
  <si>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</si>
  <si>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</si>
  <si>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</si>
  <si>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</si>
  <si>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</si>
  <si>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</si>
  <si>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</si>
  <si>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</si>
  <si>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</si>
  <si>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</si>
  <si>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</si>
  <si>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</si>
  <si>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</si>
  <si>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</si>
  <si>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</si>
  <si>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</si>
  <si>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</si>
  <si>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</si>
  <si>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</si>
  <si>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</si>
  <si>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</si>
  <si>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</si>
  <si>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</si>
  <si>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</si>
  <si>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</si>
  <si>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</si>
  <si>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</si>
  <si>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</si>
  <si>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</si>
  <si>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</si>
  <si>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</si>
  <si>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</si>
  <si>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</si>
  <si>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</si>
  <si>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</si>
  <si>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</si>
  <si>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</si>
  <si>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</si>
  <si>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</si>
  <si>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</si>
  <si>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</si>
  <si>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</si>
  <si>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</si>
  <si>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</si>
  <si>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</si>
  <si>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</si>
  <si>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</si>
  <si>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</si>
  <si>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</si>
  <si>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</si>
  <si>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</si>
  <si>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</si>
  <si>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</si>
  <si>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</si>
  <si>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</si>
  <si>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</si>
  <si>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</si>
  <si>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</si>
  <si>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</si>
  <si>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</si>
  <si>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</si>
  <si>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</si>
  <si>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</si>
  <si>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</si>
  <si>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</si>
  <si>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</si>
  <si>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</si>
  <si>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</si>
  <si>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</si>
  <si>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</si>
  <si>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</si>
  <si>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</si>
  <si>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</si>
  <si>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</si>
  <si>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</si>
  <si>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</si>
  <si>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</si>
  <si>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</si>
  <si>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</si>
  <si>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</si>
  <si>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</si>
  <si>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</si>
  <si>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</si>
  <si>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</si>
  <si>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</si>
  <si>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</si>
  <si>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</si>
  <si>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</si>
  <si>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</si>
  <si>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</si>
  <si>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</si>
  <si>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</si>
  <si>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</si>
  <si>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</si>
  <si>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</si>
  <si>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</si>
  <si>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</si>
  <si>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</si>
  <si>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</si>
  <si>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</si>
  <si>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</si>
  <si>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</si>
  <si>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</si>
  <si>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</si>
  <si>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</si>
  <si>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</si>
  <si>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</si>
  <si>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</si>
  <si>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</si>
  <si>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</si>
  <si>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</si>
  <si>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</si>
  <si>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</si>
  <si>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</si>
  <si>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</si>
  <si>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</si>
  <si>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</si>
  <si>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</si>
  <si>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</si>
  <si>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</si>
  <si>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</si>
  <si>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</si>
  <si>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</si>
  <si>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</si>
  <si>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</si>
  <si>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</si>
  <si>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</si>
  <si>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</si>
  <si>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</si>
  <si>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</si>
  <si>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</si>
  <si>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</si>
  <si>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</si>
  <si>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</si>
  <si>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</si>
  <si>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</si>
  <si>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</si>
  <si>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</si>
  <si>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</si>
  <si>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</si>
  <si>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</si>
  <si>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</si>
  <si>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</si>
  <si>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</si>
  <si>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</si>
  <si>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</si>
  <si>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</si>
  <si>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</si>
  <si>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</si>
  <si>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</si>
  <si>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</si>
  <si>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</si>
  <si>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</si>
  <si>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</si>
  <si>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</si>
  <si>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</si>
  <si>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</si>
  <si>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</si>
  <si>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</si>
  <si>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</si>
  <si>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</si>
  <si>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</si>
  <si>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</si>
  <si>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</si>
  <si>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</si>
  <si>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</si>
  <si>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</si>
  <si>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</si>
  <si>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</si>
  <si>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</si>
  <si>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</si>
  <si>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</si>
  <si>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</si>
  <si>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</si>
  <si>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</si>
  <si>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</si>
  <si>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</si>
  <si>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</si>
  <si>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</si>
  <si>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</si>
  <si>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</si>
  <si>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</si>
  <si>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</si>
  <si>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</si>
  <si>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</si>
  <si>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</si>
  <si>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</si>
  <si>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</si>
  <si>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</si>
  <si>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</si>
  <si>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</si>
  <si>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</si>
  <si>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</si>
  <si>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</si>
  <si>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</si>
  <si>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</si>
  <si>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</si>
  <si>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</si>
  <si>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</si>
  <si>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</si>
  <si>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</si>
  <si>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</si>
  <si>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</si>
  <si>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</si>
  <si>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</si>
  <si>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</si>
  <si>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</si>
  <si>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</si>
  <si>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</si>
  <si>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</si>
  <si>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</si>
  <si>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</si>
  <si>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</si>
  <si>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</si>
  <si>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</si>
  <si>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</si>
  <si>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</si>
  <si>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</si>
  <si>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</si>
  <si>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</si>
  <si>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</si>
  <si>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</si>
  <si>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</si>
  <si>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</si>
  <si>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</si>
  <si>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</si>
  <si>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</si>
  <si>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</si>
  <si>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</si>
  <si>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</si>
  <si>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</si>
  <si>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</si>
  <si>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</si>
  <si>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</si>
  <si>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</si>
  <si>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</si>
  <si>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</si>
  <si>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</si>
  <si>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</si>
  <si>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</si>
  <si>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</si>
  <si>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</si>
  <si>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</si>
  <si>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</si>
  <si>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</si>
  <si>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</si>
  <si>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</si>
  <si>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</si>
  <si>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</si>
  <si>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</si>
  <si>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</si>
  <si>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</si>
  <si>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</si>
  <si>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</si>
  <si>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</si>
  <si>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</si>
  <si>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</si>
  <si>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</si>
  <si>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</si>
  <si>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</si>
  <si>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</si>
  <si>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</si>
  <si>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</si>
  <si>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</si>
  <si>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</si>
  <si>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</si>
  <si>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</si>
  <si>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</si>
  <si>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</si>
  <si>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</si>
  <si>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</si>
  <si>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</si>
  <si>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</si>
  <si>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</si>
  <si>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</si>
  <si>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</si>
  <si>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</si>
  <si>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</si>
  <si>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</si>
  <si>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</si>
  <si>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</si>
  <si>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</si>
  <si>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</si>
  <si>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</si>
  <si>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</si>
  <si>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</si>
  <si>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</si>
  <si>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</si>
  <si>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</si>
  <si>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</si>
  <si>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</si>
  <si>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</si>
  <si>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</si>
  <si>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</si>
  <si>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</si>
  <si>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</si>
  <si>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</si>
  <si>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</si>
  <si>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</si>
  <si>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</si>
  <si>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</si>
  <si>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</si>
  <si>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</si>
  <si>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</si>
  <si>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</si>
  <si>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</si>
  <si>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</si>
  <si>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</si>
  <si>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</si>
  <si>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</si>
  <si>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</si>
  <si>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</si>
  <si>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</si>
  <si>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</si>
  <si>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</si>
  <si>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</si>
  <si>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</si>
  <si>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</si>
  <si>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</si>
  <si>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</si>
  <si>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</si>
  <si>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</si>
  <si>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</si>
  <si>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</si>
  <si>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</si>
  <si>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</si>
  <si>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</si>
  <si>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</si>
  <si>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</si>
  <si>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</si>
  <si>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</si>
  <si>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</si>
  <si>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</si>
  <si>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</si>
  <si>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</si>
  <si>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</si>
  <si>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</si>
  <si>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</si>
  <si>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</si>
  <si>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</si>
  <si>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</si>
  <si>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</si>
  <si>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</si>
  <si>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</si>
  <si>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</si>
  <si>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</si>
  <si>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</si>
  <si>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</si>
  <si>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</si>
  <si>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</si>
  <si>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</si>
  <si>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</si>
  <si>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</si>
  <si>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</si>
  <si>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</si>
  <si>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</si>
  <si>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</si>
  <si>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</si>
  <si>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</si>
  <si>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</si>
  <si>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</si>
  <si>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</si>
  <si>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</si>
  <si>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</si>
  <si>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</si>
  <si>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</si>
  <si>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</si>
  <si>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</si>
  <si>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</si>
  <si>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</si>
  <si>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</si>
  <si>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</si>
  <si>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</si>
  <si>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</si>
  <si>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</si>
  <si>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</si>
  <si>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</si>
  <si>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</si>
  <si>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</si>
  <si>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</si>
  <si>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</si>
  <si>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</si>
  <si>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</si>
  <si>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</si>
  <si>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</si>
  <si>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</si>
  <si>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</si>
  <si>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</si>
  <si>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</si>
  <si>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</si>
  <si>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</si>
  <si>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</si>
  <si>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</si>
  <si>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</si>
  <si>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</si>
  <si>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</si>
  <si>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</si>
  <si>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</si>
  <si>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</si>
  <si>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</si>
  <si>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</si>
  <si>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</si>
  <si>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</si>
  <si>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</si>
  <si>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</si>
  <si>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</si>
  <si>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</si>
  <si>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</si>
  <si>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</si>
  <si>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</si>
  <si>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</si>
  <si>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</si>
  <si>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</si>
  <si>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</si>
  <si>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</si>
  <si>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</si>
  <si>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</si>
  <si>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</si>
  <si>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</si>
  <si>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</si>
  <si>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</si>
  <si>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</si>
  <si>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</si>
  <si>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</si>
  <si>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</si>
  <si>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</si>
  <si>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</si>
  <si>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</si>
  <si>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</si>
  <si>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</si>
  <si>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</si>
  <si>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</si>
  <si>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</si>
  <si>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</si>
  <si>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</si>
  <si>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</si>
  <si>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</si>
  <si>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</si>
  <si>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</si>
  <si>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</si>
  <si>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</si>
  <si>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</si>
  <si>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</si>
  <si>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</si>
  <si>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</si>
  <si>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</si>
  <si>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</si>
  <si>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</si>
  <si>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</si>
  <si>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</si>
  <si>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</si>
  <si>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</si>
  <si>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</si>
  <si>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</si>
  <si>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</si>
  <si>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</si>
  <si>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</si>
  <si>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</si>
  <si>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</si>
  <si>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</si>
  <si>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</si>
  <si>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</si>
  <si>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</si>
  <si>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</si>
  <si>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</si>
  <si>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</si>
  <si>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</si>
  <si>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</si>
  <si>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</si>
  <si>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</si>
  <si>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</si>
  <si>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</si>
  <si>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</si>
  <si>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</si>
  <si>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</si>
  <si>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</si>
  <si>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</si>
  <si>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</si>
  <si>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</si>
  <si>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</si>
  <si>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</si>
  <si>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</si>
  <si>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</si>
  <si>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</si>
  <si>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</si>
  <si>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</si>
  <si>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</si>
  <si>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</si>
  <si>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</si>
  <si>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</si>
  <si>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</si>
  <si>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</si>
  <si>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</si>
  <si>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</si>
  <si>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</si>
  <si>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</si>
  <si>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</si>
  <si>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</si>
  <si>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</si>
  <si>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</si>
  <si>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</si>
  <si>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</si>
  <si>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</si>
  <si>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</si>
  <si>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</si>
  <si>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</si>
  <si>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</si>
  <si>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</si>
  <si>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</si>
  <si>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</si>
  <si>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</si>
  <si>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</si>
  <si>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</si>
  <si>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</si>
  <si>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</si>
  <si>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</si>
  <si>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</si>
  <si>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</si>
  <si>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</si>
  <si>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</si>
  <si>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</si>
  <si>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</si>
  <si>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</si>
  <si>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</si>
  <si>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</si>
  <si>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</si>
  <si>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</si>
  <si>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</si>
  <si>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</si>
  <si>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</si>
  <si>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</si>
  <si>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</si>
  <si>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</si>
  <si>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</si>
  <si>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</si>
  <si>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</si>
  <si>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</si>
  <si>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</si>
  <si>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</si>
  <si>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</si>
  <si>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</si>
  <si>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</si>
  <si>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</si>
  <si>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</si>
  <si>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</si>
  <si>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</si>
  <si>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</si>
  <si>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</si>
  <si>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</si>
  <si>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</si>
  <si>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</si>
  <si>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</si>
  <si>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</si>
  <si>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</si>
  <si>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</si>
  <si>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</si>
  <si>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</si>
  <si>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</si>
  <si>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</si>
  <si>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</si>
  <si>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</si>
  <si>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</si>
  <si>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</si>
  <si>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</si>
  <si>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</si>
  <si>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</si>
  <si>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</si>
  <si>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</si>
  <si>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</si>
  <si>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</si>
  <si>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</si>
  <si>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</si>
  <si>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</si>
  <si>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</si>
  <si>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</si>
  <si>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</si>
  <si>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</si>
  <si>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</si>
  <si>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</si>
  <si>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</si>
  <si>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</si>
  <si>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</si>
  <si>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</si>
  <si>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</si>
  <si>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</si>
  <si>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</si>
  <si>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</si>
  <si>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</si>
  <si>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</si>
  <si>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</si>
  <si>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</si>
  <si>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</si>
  <si>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</si>
  <si>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</si>
  <si>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</si>
  <si>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</si>
  <si>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</si>
  <si>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</si>
  <si>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</si>
  <si>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</si>
  <si>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</si>
  <si>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</si>
  <si>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</si>
  <si>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</si>
  <si>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</si>
  <si>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</si>
  <si>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</si>
  <si>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</si>
  <si>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</si>
  <si>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</si>
  <si>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</si>
  <si>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</si>
  <si>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</si>
  <si>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</si>
  <si>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</si>
  <si>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</si>
  <si>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</si>
  <si>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</si>
  <si>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</si>
  <si>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</si>
  <si>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</si>
  <si>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</si>
  <si>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</si>
  <si>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</si>
  <si>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</si>
  <si>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</si>
  <si>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</si>
  <si>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</si>
  <si>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</si>
  <si>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</si>
  <si>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</si>
  <si>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</si>
  <si>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</si>
  <si>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</si>
  <si>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</si>
  <si>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</si>
  <si>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</si>
  <si>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</si>
  <si>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</si>
  <si>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</si>
  <si>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</si>
  <si>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</si>
  <si>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</si>
  <si>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</si>
  <si>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</si>
  <si>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</si>
  <si>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</si>
  <si>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</si>
  <si>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</si>
  <si>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</si>
  <si>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</si>
  <si>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</si>
  <si>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</si>
  <si>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</si>
  <si>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</si>
  <si>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</si>
  <si>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</si>
  <si>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</si>
  <si>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</si>
  <si>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</si>
  <si>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</si>
  <si>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</si>
  <si>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</si>
  <si>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</si>
  <si>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</si>
  <si>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</si>
  <si>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</si>
  <si>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</si>
  <si>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</si>
  <si>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</si>
  <si>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</si>
  <si>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</si>
  <si>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</si>
  <si>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</si>
  <si>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</si>
  <si>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</si>
  <si>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</si>
  <si>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</si>
  <si>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</si>
  <si>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</si>
  <si>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</si>
  <si>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</si>
  <si>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</si>
  <si>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</si>
  <si>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</si>
  <si>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</si>
  <si>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</si>
  <si>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</si>
  <si>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</si>
  <si>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</si>
  <si>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</si>
  <si>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</si>
  <si>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</si>
  <si>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</si>
  <si>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</si>
  <si>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</si>
  <si>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</si>
  <si>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</si>
  <si>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</si>
  <si>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</si>
  <si>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</si>
  <si>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</si>
  <si>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</si>
  <si>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</si>
  <si>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</si>
  <si>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</si>
  <si>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</si>
  <si>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</si>
  <si>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</si>
  <si>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</si>
  <si>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</si>
  <si>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</si>
  <si>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</si>
  <si>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</si>
  <si>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</si>
  <si>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</si>
  <si>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</si>
  <si>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</si>
  <si>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</si>
  <si>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</si>
  <si>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</si>
  <si>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</si>
  <si>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</si>
  <si>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</si>
  <si>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</si>
  <si>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</si>
  <si>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</si>
  <si>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</si>
  <si>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</si>
  <si>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</si>
  <si>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</si>
  <si>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</si>
  <si>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</si>
  <si>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</si>
  <si>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</si>
  <si>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</si>
  <si>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</si>
  <si>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</si>
  <si>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</si>
  <si>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</si>
  <si>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</si>
  <si>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</si>
  <si>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</si>
  <si>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</si>
  <si>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</si>
  <si>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</si>
  <si>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</si>
  <si>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</si>
  <si>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</si>
  <si>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</si>
  <si>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</si>
  <si>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</si>
  <si>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</si>
  <si>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</si>
  <si>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</si>
  <si>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</si>
  <si>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</si>
  <si>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</si>
  <si>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</si>
  <si>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</si>
  <si>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</si>
  <si>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</si>
  <si>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</si>
  <si>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</si>
  <si>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</si>
  <si>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</si>
  <si>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</si>
  <si>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</si>
  <si>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</si>
  <si>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</si>
  <si>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</si>
  <si>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</si>
  <si>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</si>
  <si>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</si>
  <si>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</si>
  <si>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</si>
  <si>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</si>
  <si>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</si>
  <si>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</si>
  <si>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</si>
  <si>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</si>
  <si>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</si>
  <si>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</si>
  <si>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</si>
  <si>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</si>
  <si>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</si>
  <si>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</si>
  <si>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</si>
  <si>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</si>
  <si>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</si>
  <si>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</si>
  <si>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</si>
  <si>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</si>
  <si>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</si>
  <si>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</si>
  <si>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</si>
  <si>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</si>
  <si>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</si>
  <si>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</si>
  <si>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</si>
  <si>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</si>
  <si>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</si>
  <si>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</si>
  <si>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</si>
  <si>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</si>
  <si>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</si>
  <si>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</si>
  <si>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</si>
  <si>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</si>
  <si>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</si>
  <si>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</si>
  <si>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</si>
  <si>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</si>
  <si>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</si>
  <si>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</si>
  <si>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</si>
  <si>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</si>
  <si>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</si>
  <si>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</si>
  <si>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</si>
  <si>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</si>
  <si>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</si>
  <si>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</si>
  <si>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</si>
  <si>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</si>
  <si>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</si>
  <si>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</si>
  <si>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</si>
  <si>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</si>
  <si>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</si>
  <si>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</si>
  <si>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</si>
  <si>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</si>
  <si>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</si>
  <si>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</si>
  <si>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</si>
  <si>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</si>
  <si>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</si>
  <si>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</si>
  <si>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</si>
  <si>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</si>
  <si>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</si>
  <si>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</si>
  <si>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</si>
  <si>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</si>
  <si>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</si>
  <si>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</si>
  <si>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</si>
  <si>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</si>
  <si>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</si>
  <si>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</si>
  <si>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</si>
  <si>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</si>
  <si>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</si>
  <si>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</si>
  <si>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</si>
  <si>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</si>
  <si>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</si>
  <si>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</si>
  <si>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</si>
  <si>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</si>
  <si>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</si>
  <si>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</si>
  <si>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</si>
  <si>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</si>
  <si>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</si>
  <si>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</si>
  <si>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</si>
  <si>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</si>
  <si>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</si>
  <si>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</si>
  <si>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</si>
  <si>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</si>
  <si>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</si>
  <si>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</si>
  <si>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</si>
  <si>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</si>
  <si>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</si>
  <si>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</si>
  <si>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</si>
  <si>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</si>
  <si>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</si>
  <si>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</si>
  <si>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</si>
  <si>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</si>
  <si>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</si>
  <si>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</si>
  <si>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</si>
  <si>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</si>
  <si>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</si>
  <si>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</si>
  <si>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</si>
  <si>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</si>
  <si>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</si>
  <si>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</si>
  <si>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</si>
  <si>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</si>
  <si>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</si>
  <si>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</si>
  <si>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</si>
  <si>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</si>
  <si>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</si>
  <si>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</si>
  <si>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</si>
  <si>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</si>
  <si>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</si>
  <si>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</si>
  <si>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</si>
  <si>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</si>
  <si>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</si>
  <si>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</si>
  <si>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</si>
  <si>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</si>
  <si>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</si>
  <si>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</si>
  <si>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</si>
  <si>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</si>
  <si>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</si>
  <si>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</si>
  <si>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</si>
  <si>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</si>
  <si>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</si>
  <si>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</si>
  <si>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</si>
  <si>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</si>
  <si>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</si>
  <si>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</si>
  <si>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</si>
  <si>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</si>
  <si>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</si>
  <si>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</si>
  <si>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</si>
  <si>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</si>
  <si>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</si>
  <si>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</si>
  <si>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</si>
  <si>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</si>
  <si>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</si>
  <si>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</si>
  <si>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</si>
  <si>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</si>
  <si>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</si>
  <si>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</si>
  <si>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</si>
  <si>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</si>
  <si>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</si>
  <si>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</si>
  <si>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</si>
  <si>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</si>
  <si>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</si>
  <si>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</si>
  <si>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</si>
  <si>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</si>
  <si>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</si>
  <si>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</si>
  <si>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</si>
  <si>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</si>
  <si>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</si>
  <si>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</si>
  <si>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</si>
  <si>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</si>
  <si>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</si>
  <si>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</si>
  <si>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</si>
  <si>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</si>
  <si>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</si>
  <si>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</si>
  <si>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</si>
  <si>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</si>
  <si>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</si>
  <si>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</si>
  <si>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</si>
  <si>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</si>
  <si>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</si>
  <si>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</si>
  <si>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</si>
  <si>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</si>
  <si>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</si>
  <si>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</si>
  <si>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</si>
  <si>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</si>
  <si>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</si>
  <si>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</si>
  <si>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</si>
  <si>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</si>
  <si>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</si>
  <si>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</si>
  <si>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</si>
  <si>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</si>
  <si>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</si>
  <si>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</si>
  <si>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</si>
  <si>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</si>
  <si>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</si>
  <si>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</si>
  <si>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</si>
  <si>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</si>
  <si>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</si>
  <si>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</si>
  <si>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</si>
  <si>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</si>
  <si>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</si>
  <si>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</si>
  <si>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</si>
  <si>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</si>
  <si>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</si>
  <si>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</si>
  <si>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</si>
  <si>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</si>
  <si>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</si>
  <si>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</si>
  <si>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</si>
  <si>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</si>
  <si>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</si>
  <si>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</si>
  <si>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</si>
  <si>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</si>
  <si>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</si>
  <si>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</si>
  <si>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</si>
  <si>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</si>
  <si>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</si>
  <si>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</si>
  <si>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</si>
  <si>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</si>
  <si>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</si>
  <si>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</si>
  <si>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</si>
  <si>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</si>
  <si>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</si>
  <si>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</si>
  <si>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</si>
  <si>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</si>
  <si>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</si>
  <si>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</si>
  <si>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</si>
  <si>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</si>
  <si>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</si>
  <si>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</si>
  <si>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</si>
  <si>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</si>
  <si>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</si>
  <si>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</si>
  <si>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</si>
  <si>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</si>
  <si>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</si>
  <si>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</si>
  <si>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</si>
  <si>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</si>
  <si>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</si>
  <si>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</si>
  <si>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</si>
  <si>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</si>
  <si>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</si>
  <si>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</si>
  <si>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</si>
  <si>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</si>
  <si>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</si>
  <si>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</si>
  <si>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</si>
  <si>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</si>
  <si>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</si>
  <si>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</si>
  <si>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</si>
  <si>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</si>
  <si>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</si>
  <si>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</si>
  <si>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</si>
  <si>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</si>
  <si>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</si>
  <si>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</si>
  <si>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</si>
  <si>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</si>
  <si>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</si>
  <si>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</si>
  <si>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</si>
  <si>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</si>
  <si>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</si>
  <si>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</si>
  <si>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</si>
  <si>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</si>
  <si>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</si>
  <si>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</si>
  <si>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</si>
  <si>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</si>
  <si>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</si>
  <si>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</si>
  <si>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</si>
  <si>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</si>
  <si>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</si>
  <si>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</si>
  <si>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</si>
  <si>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</si>
  <si>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</si>
  <si>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</si>
  <si>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</si>
  <si>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</si>
  <si>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</si>
  <si>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</si>
  <si>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</si>
  <si>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</si>
  <si>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</si>
  <si>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</si>
  <si>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</si>
  <si>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</si>
  <si>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</si>
  <si>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</si>
  <si>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</si>
  <si>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</si>
  <si>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</si>
  <si>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</si>
  <si>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</si>
  <si>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</si>
  <si>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</si>
  <si>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</si>
  <si>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</si>
  <si>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</si>
  <si>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</si>
  <si>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</si>
  <si>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</si>
  <si>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</si>
  <si>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</si>
  <si>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</si>
  <si>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</si>
  <si>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</si>
  <si>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</si>
  <si>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</si>
  <si>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</si>
  <si>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</si>
  <si>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</si>
  <si>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</si>
  <si>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</si>
  <si>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</si>
  <si>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</si>
  <si>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</si>
  <si>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</si>
  <si>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</si>
  <si>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</si>
  <si>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</si>
  <si>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</si>
  <si>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</si>
  <si>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</si>
  <si>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</si>
  <si>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</si>
  <si>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</si>
  <si>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</si>
  <si>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</si>
  <si>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</si>
  <si>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</si>
  <si>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</si>
  <si>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</si>
  <si>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</si>
  <si>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</si>
  <si>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</si>
  <si>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</si>
  <si>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</si>
  <si>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</si>
  <si>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</si>
  <si>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</si>
  <si>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</si>
  <si>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</si>
  <si>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</si>
  <si>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</si>
  <si>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</si>
  <si>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</si>
  <si>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</si>
  <si>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</si>
  <si>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</si>
  <si>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</si>
  <si>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</si>
  <si>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</si>
  <si>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</si>
  <si>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</si>
  <si>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</si>
  <si>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</si>
  <si>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</si>
  <si>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</si>
  <si>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</si>
  <si>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</si>
  <si>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</si>
  <si>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</si>
  <si>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</si>
  <si>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</si>
  <si>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</si>
  <si>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</si>
  <si>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</si>
  <si>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</si>
  <si>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</si>
  <si>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</si>
  <si>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</si>
  <si>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</si>
  <si>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</si>
  <si>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</si>
  <si>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</si>
  <si>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</si>
  <si>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</si>
  <si>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</si>
  <si>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</si>
  <si>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</si>
  <si>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</si>
  <si>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</si>
  <si>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</si>
  <si>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</si>
  <si>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</si>
  <si>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</si>
  <si>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</si>
  <si>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</si>
  <si>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</si>
  <si>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</si>
  <si>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</si>
  <si>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</si>
  <si>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</si>
  <si>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</si>
  <si>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</si>
  <si>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</si>
  <si>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</si>
  <si>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</si>
  <si>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</si>
  <si>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</si>
  <si>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</si>
  <si>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</si>
  <si>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</si>
  <si>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</si>
  <si>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</si>
  <si>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</si>
  <si>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</si>
  <si>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</si>
  <si>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</si>
  <si>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</si>
  <si>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</si>
  <si>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</si>
  <si>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</si>
  <si>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</si>
  <si>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</si>
  <si>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</si>
  <si>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</si>
  <si>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</si>
  <si>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</si>
  <si>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</si>
  <si>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</si>
  <si>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</si>
  <si>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</si>
  <si>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</si>
  <si>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</si>
  <si>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</si>
  <si>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</si>
  <si>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</si>
  <si>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</si>
  <si>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</si>
  <si>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</si>
  <si>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</si>
  <si>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</si>
  <si>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</si>
  <si>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</si>
  <si>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</si>
  <si>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</si>
  <si>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</si>
  <si>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</si>
  <si>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</si>
  <si>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</si>
  <si>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</si>
  <si>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</si>
  <si>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</si>
  <si>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</si>
  <si>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</si>
  <si>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</si>
  <si>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</si>
  <si>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</si>
  <si>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</si>
  <si>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</si>
  <si>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</si>
  <si>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</si>
  <si>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</si>
  <si>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</si>
  <si>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</si>
  <si>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</si>
  <si>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</si>
  <si>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</si>
  <si>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</si>
  <si>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</si>
  <si>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</si>
  <si>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</si>
  <si>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</si>
  <si>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</si>
  <si>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</si>
  <si>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</si>
  <si>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</si>
  <si>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</si>
  <si>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</si>
  <si>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</si>
  <si>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</si>
  <si>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</si>
  <si>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</si>
  <si>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</si>
  <si>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</si>
  <si>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</si>
  <si>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</si>
  <si>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</si>
  <si>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</si>
  <si>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</si>
  <si>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</si>
  <si>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</si>
  <si>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</si>
  <si>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</si>
  <si>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</si>
  <si>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</si>
  <si>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</si>
  <si>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</si>
  <si>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</si>
  <si>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</si>
  <si>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</si>
  <si>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</si>
  <si>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</si>
  <si>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</si>
  <si>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</si>
  <si>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</si>
  <si>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</si>
  <si>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</si>
  <si>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</si>
  <si>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</si>
  <si>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</si>
  <si>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</si>
  <si>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</si>
  <si>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</si>
  <si>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</si>
  <si>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</si>
  <si>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</si>
  <si>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</si>
  <si>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</si>
  <si>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</si>
  <si>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</si>
  <si>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</si>
  <si>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</si>
  <si>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</si>
  <si>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</si>
  <si>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</si>
  <si>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</si>
  <si>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</si>
  <si>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</si>
  <si>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</si>
  <si>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</si>
  <si>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</si>
  <si>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</si>
  <si>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</si>
  <si>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</si>
  <si>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</si>
  <si>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</si>
  <si>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</si>
  <si>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</si>
  <si>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</si>
  <si>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</si>
  <si>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</si>
  <si>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</si>
  <si>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</si>
  <si>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</si>
  <si>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</si>
  <si>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</si>
  <si>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</si>
  <si>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</si>
  <si>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</si>
  <si>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</si>
  <si>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</si>
  <si>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</si>
  <si>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</si>
  <si>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</si>
  <si>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</si>
  <si>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</si>
  <si>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</si>
  <si>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</si>
  <si>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</si>
  <si>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</si>
  <si>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</si>
  <si>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</si>
  <si>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</si>
  <si>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</si>
  <si>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</si>
  <si>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</si>
  <si>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</si>
  <si>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</si>
  <si>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</si>
  <si>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</si>
  <si>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</si>
  <si>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</si>
  <si>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</si>
  <si>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</si>
  <si>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</si>
  <si>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</si>
  <si>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</si>
  <si>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</si>
  <si>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</si>
  <si>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</si>
  <si>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</si>
  <si>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</si>
  <si>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</si>
  <si>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</si>
  <si>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</si>
  <si>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</si>
  <si>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</si>
  <si>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</si>
  <si>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</si>
  <si>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</si>
  <si>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</si>
  <si>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</si>
  <si>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</si>
  <si>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</si>
  <si>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</si>
  <si>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</si>
  <si>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</si>
  <si>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</si>
  <si>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</si>
  <si>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</si>
  <si>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</si>
  <si>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</si>
  <si>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</si>
  <si>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</si>
  <si>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</si>
  <si>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</si>
  <si>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</si>
  <si>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</si>
  <si>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</si>
  <si>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</si>
  <si>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</si>
  <si>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</si>
  <si>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</si>
  <si>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</si>
  <si>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</si>
  <si>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</si>
  <si>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</si>
  <si>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</si>
  <si>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</si>
  <si>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</si>
  <si>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</si>
  <si>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</si>
  <si>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</si>
  <si>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</si>
  <si>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</si>
  <si>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</si>
  <si>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</si>
  <si>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</si>
  <si>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</si>
  <si>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</si>
  <si>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</si>
  <si>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</si>
  <si>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</si>
  <si>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</si>
  <si>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</si>
  <si>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</si>
  <si>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</si>
  <si>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</si>
  <si>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</si>
  <si>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</si>
  <si>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</si>
  <si>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</si>
  <si>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</si>
  <si>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</si>
  <si>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</si>
  <si>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</si>
  <si>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</si>
  <si>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</si>
  <si>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</si>
  <si>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</si>
  <si>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</si>
  <si>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</si>
  <si>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</si>
  <si>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</si>
  <si>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</si>
  <si>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</si>
  <si>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</si>
  <si>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</si>
  <si>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</si>
  <si>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</si>
  <si>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</si>
  <si>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</si>
  <si>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</si>
  <si>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</si>
  <si>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</si>
  <si>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</si>
  <si>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</si>
  <si>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</si>
  <si>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</si>
  <si>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</si>
  <si>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</si>
  <si>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</si>
  <si>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</si>
  <si>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</si>
  <si>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</si>
  <si>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</si>
  <si>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</si>
  <si>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</si>
  <si>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</si>
  <si>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</si>
  <si>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</si>
  <si>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</si>
  <si>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</si>
  <si>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</si>
  <si>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</si>
  <si>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</si>
  <si>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</si>
  <si>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</si>
  <si>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</si>
  <si>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</si>
  <si>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</si>
  <si>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</si>
  <si>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</si>
  <si>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</si>
  <si>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</si>
  <si>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</si>
  <si>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</si>
  <si>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</si>
  <si>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</si>
  <si>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</si>
  <si>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</si>
  <si>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</si>
  <si>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</si>
  <si>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</si>
  <si>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</si>
  <si>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</si>
  <si>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</si>
  <si>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</si>
  <si>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</si>
  <si>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</si>
  <si>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</si>
  <si>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</si>
  <si>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</si>
  <si>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</si>
  <si>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</si>
  <si>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</si>
  <si>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</si>
  <si>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</si>
  <si>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</si>
  <si>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</si>
  <si>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</si>
  <si>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</si>
  <si>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</si>
  <si>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</si>
  <si>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</si>
  <si>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</si>
  <si>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</si>
  <si>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</si>
  <si>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</si>
  <si>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</si>
  <si>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</si>
  <si>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</si>
  <si>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</si>
  <si>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</si>
  <si>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</si>
  <si>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</si>
  <si>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</si>
  <si>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</si>
  <si>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</si>
  <si>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</si>
  <si>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</si>
  <si>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</si>
  <si>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</si>
  <si>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</si>
  <si>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</si>
  <si>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</si>
  <si>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</si>
  <si>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</si>
  <si>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</si>
  <si>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</si>
  <si>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</si>
  <si>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</si>
  <si>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</si>
  <si>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</si>
  <si>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</si>
  <si>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</si>
  <si>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</si>
  <si>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</si>
  <si>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</si>
  <si>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</si>
  <si>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</si>
  <si>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</si>
  <si>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</si>
  <si>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</si>
  <si>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</si>
  <si>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</si>
  <si>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</si>
  <si>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</si>
  <si>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</si>
  <si>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</si>
  <si>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</si>
  <si>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</si>
  <si>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</si>
  <si>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</si>
  <si>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</si>
  <si>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</si>
  <si>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</si>
  <si>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</si>
  <si>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</si>
  <si>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</si>
  <si>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</si>
  <si>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</si>
  <si>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</si>
  <si>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</si>
  <si>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</si>
  <si>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</si>
  <si>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</si>
  <si>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</si>
  <si>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</si>
  <si>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</si>
  <si>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</si>
  <si>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</si>
  <si>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</si>
  <si>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</si>
  <si>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</si>
  <si>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</si>
  <si>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</si>
  <si>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</si>
  <si>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</si>
  <si>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</si>
  <si>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</si>
  <si>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</si>
  <si>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</si>
  <si>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</si>
  <si>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</si>
  <si>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</si>
  <si>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</si>
  <si>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</si>
  <si>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</si>
  <si>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</si>
  <si>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</si>
  <si>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</si>
  <si>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</si>
  <si>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</si>
  <si>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</si>
  <si>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</si>
  <si>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</si>
  <si>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</si>
  <si>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</si>
  <si>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</si>
  <si>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</si>
  <si>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</si>
  <si>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</si>
  <si>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</si>
  <si>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</si>
  <si>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</si>
  <si>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</si>
  <si>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</si>
  <si>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</si>
  <si>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</si>
  <si>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</si>
  <si>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</si>
  <si>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</si>
  <si>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</si>
  <si>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</si>
  <si>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</si>
  <si>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</si>
  <si>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</si>
  <si>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</si>
  <si>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</si>
  <si>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</si>
  <si>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</si>
  <si>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</si>
  <si>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</si>
  <si>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</si>
  <si>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</si>
  <si>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</si>
  <si>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</si>
  <si>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</si>
  <si>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</si>
  <si>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</si>
  <si>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</si>
  <si>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</si>
  <si>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</si>
  <si>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</si>
  <si>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</si>
  <si>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</si>
  <si>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</si>
  <si>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</si>
  <si>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</si>
  <si>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</si>
  <si>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</si>
  <si>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</si>
  <si>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</si>
  <si>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</si>
  <si>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</si>
  <si>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</si>
  <si>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</si>
  <si>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</si>
  <si>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</si>
  <si>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</si>
  <si>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</si>
  <si>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</si>
  <si>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</si>
  <si>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</si>
  <si>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</si>
  <si>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</si>
  <si>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</si>
  <si>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</si>
  <si>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</si>
  <si>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</si>
  <si>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</si>
  <si>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</si>
  <si>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</si>
  <si>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</si>
  <si>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</si>
  <si>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</si>
  <si>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</si>
  <si>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</si>
  <si>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</si>
  <si>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</si>
  <si>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</si>
  <si>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</si>
  <si>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</si>
  <si>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</si>
  <si>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</si>
  <si>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</si>
  <si>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</si>
  <si>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</si>
  <si>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</si>
  <si>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</si>
  <si>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</si>
  <si>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</si>
  <si>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</si>
  <si>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</si>
  <si>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</si>
  <si>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</si>
  <si>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</si>
  <si>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</si>
  <si>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</si>
  <si>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</si>
  <si>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</si>
  <si>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</si>
  <si>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</si>
  <si>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</si>
  <si>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</si>
  <si>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</si>
  <si>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</si>
  <si>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</si>
  <si>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</si>
  <si>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</si>
  <si>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</si>
  <si>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</si>
  <si>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</si>
  <si>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</si>
  <si>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</si>
  <si>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</si>
  <si>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</si>
  <si>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</si>
  <si>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</si>
  <si>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</si>
  <si>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</si>
  <si>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</si>
  <si>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</si>
  <si>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</si>
  <si>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</si>
  <si>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</si>
  <si>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</si>
  <si>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</si>
  <si>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</si>
  <si>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</si>
  <si>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</si>
  <si>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</si>
  <si>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</si>
  <si>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</si>
  <si>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</si>
  <si>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</si>
  <si>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</si>
  <si>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</si>
  <si>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</si>
  <si>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</si>
  <si>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</si>
  <si>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</si>
  <si>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</si>
  <si>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</si>
  <si>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</si>
  <si>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</si>
  <si>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</si>
  <si>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</si>
  <si>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</si>
  <si>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</si>
  <si>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</si>
  <si>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</si>
  <si>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</si>
  <si>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</si>
  <si>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</si>
  <si>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</si>
  <si>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</si>
  <si>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</si>
  <si>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</si>
  <si>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</si>
  <si>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</si>
  <si>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</si>
  <si>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</si>
  <si>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</si>
  <si>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</si>
  <si>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</si>
  <si>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</si>
  <si>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</si>
  <si>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</si>
  <si>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</si>
  <si>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</si>
  <si>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</si>
  <si>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</si>
  <si>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</si>
  <si>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</si>
  <si>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</si>
  <si>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</si>
  <si>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</si>
  <si>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</si>
  <si>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</si>
  <si>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</si>
  <si>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</si>
  <si>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</si>
  <si>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</si>
  <si>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</si>
  <si>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</si>
  <si>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</si>
  <si>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</si>
  <si>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</si>
  <si>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</si>
  <si>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</si>
  <si>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</si>
  <si>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</si>
  <si>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</si>
  <si>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</si>
  <si>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</si>
  <si>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</si>
  <si>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</si>
  <si>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</si>
  <si>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</si>
  <si>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</si>
  <si>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</si>
  <si>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</si>
  <si>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</si>
  <si>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</si>
  <si>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</si>
  <si>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</si>
  <si>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</si>
  <si>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</si>
  <si>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</si>
  <si>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</si>
  <si>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</si>
  <si>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</si>
  <si>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</si>
  <si>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</si>
  <si>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</si>
  <si>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</si>
  <si>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</si>
  <si>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</si>
  <si>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</si>
  <si>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</si>
  <si>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</si>
  <si>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</si>
  <si>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</si>
  <si>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</si>
  <si>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</si>
  <si>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</si>
  <si>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</si>
  <si>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</si>
  <si>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</si>
  <si>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</si>
  <si>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</si>
  <si>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</si>
  <si>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</si>
  <si>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</si>
  <si>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</si>
  <si>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</si>
  <si>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</si>
  <si>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</si>
  <si>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</si>
  <si>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</si>
  <si>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</si>
  <si>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</si>
  <si>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</si>
  <si>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</si>
  <si>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</si>
  <si>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</si>
  <si>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</si>
  <si>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</si>
  <si>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</si>
  <si>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</si>
  <si>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</si>
  <si>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</si>
  <si>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</si>
  <si>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</si>
  <si>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</si>
  <si>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</si>
  <si>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</si>
  <si>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</si>
  <si>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</si>
  <si>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</si>
  <si>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</si>
  <si>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</si>
  <si>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</si>
  <si>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</si>
  <si>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</si>
  <si>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</si>
  <si>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</si>
  <si>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</si>
  <si>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</si>
  <si>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</si>
  <si>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</si>
  <si>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</si>
  <si>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</si>
  <si>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</si>
  <si>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</si>
  <si>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</si>
  <si>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</si>
  <si>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</si>
  <si>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</si>
  <si>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</si>
  <si>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</si>
  <si>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</si>
  <si>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</si>
  <si>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</si>
  <si>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</si>
  <si>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</si>
  <si>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</si>
  <si>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</si>
  <si>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</si>
  <si>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</si>
  <si>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</si>
  <si>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</si>
  <si>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</si>
  <si>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</si>
  <si>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</si>
  <si>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</si>
  <si>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</si>
  <si>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</si>
  <si>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</si>
  <si>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</si>
  <si>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</si>
  <si>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</si>
  <si>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</si>
  <si>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</si>
  <si>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</si>
  <si>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</si>
  <si>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</si>
  <si>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</si>
  <si>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</si>
  <si>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</si>
  <si>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</si>
  <si>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</si>
  <si>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</si>
  <si>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</si>
  <si>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</si>
  <si>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</si>
  <si>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</si>
  <si>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</si>
  <si>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</si>
  <si>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</si>
  <si>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</si>
  <si>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</si>
  <si>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</si>
  <si>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</si>
  <si>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</si>
  <si>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</si>
  <si>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</si>
  <si>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</si>
  <si>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</si>
  <si>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</si>
  <si>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</si>
  <si>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</si>
  <si>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</si>
  <si>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</si>
  <si>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</si>
  <si>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</si>
  <si>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</si>
  <si>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</si>
  <si>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</si>
  <si>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</si>
  <si>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</si>
  <si>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</si>
  <si>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</si>
  <si>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</si>
  <si>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</si>
  <si>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</si>
  <si>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</si>
  <si>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</si>
  <si>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</si>
  <si>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</si>
  <si>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</si>
  <si>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</si>
  <si>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</si>
  <si>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</si>
  <si>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</si>
  <si>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</si>
  <si>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</si>
  <si>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</si>
  <si>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</si>
  <si>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</si>
  <si>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</si>
  <si>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</si>
  <si>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</si>
  <si>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</si>
  <si>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</si>
  <si>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</si>
  <si>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</si>
  <si>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</si>
  <si>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</si>
  <si>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</si>
  <si>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</si>
  <si>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</si>
  <si>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</si>
  <si>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</si>
  <si>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</si>
  <si>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</si>
  <si>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</si>
  <si>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</si>
  <si>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</si>
  <si>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</si>
  <si>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</si>
  <si>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</si>
  <si>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</si>
  <si>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</si>
  <si>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</si>
  <si>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</si>
  <si>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</si>
  <si>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</si>
  <si>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</si>
  <si>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</si>
  <si>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</si>
  <si>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</si>
  <si>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</si>
  <si>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</si>
  <si>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</si>
  <si>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</si>
  <si>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</si>
  <si>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</si>
  <si>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</si>
  <si>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</si>
  <si>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</si>
  <si>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</si>
  <si>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</si>
  <si>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</si>
  <si>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</si>
  <si>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</si>
  <si>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</si>
  <si>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</si>
  <si>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</si>
  <si>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</si>
  <si>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</si>
  <si>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</si>
  <si>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</si>
  <si>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</si>
  <si>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</si>
  <si>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</si>
  <si>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</si>
  <si>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</si>
  <si>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</si>
  <si>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</si>
  <si>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</si>
  <si>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</si>
  <si>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</si>
  <si>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</si>
  <si>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</si>
  <si>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</si>
  <si>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</si>
  <si>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</si>
  <si>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</si>
  <si>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</si>
  <si>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</si>
  <si>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</si>
  <si>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</si>
  <si>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</si>
  <si>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</si>
  <si>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</si>
  <si>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</si>
  <si>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</si>
  <si>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</si>
  <si>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</si>
  <si>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</si>
  <si>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</si>
  <si>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</si>
  <si>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</si>
  <si>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</si>
  <si>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</si>
  <si>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</si>
  <si>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</si>
  <si>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</si>
  <si>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</si>
  <si>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</si>
  <si>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</si>
  <si>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</si>
  <si>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</si>
  <si>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</si>
  <si>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</si>
  <si>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</si>
  <si>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</si>
  <si>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</si>
  <si>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</si>
  <si>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</si>
  <si>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</si>
  <si>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</si>
  <si>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</si>
  <si>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</si>
  <si>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</si>
  <si>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</si>
  <si>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</si>
  <si>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</si>
  <si>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</si>
  <si>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</si>
  <si>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</si>
  <si>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</si>
  <si>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</si>
  <si>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</si>
  <si>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</si>
  <si>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</si>
  <si>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</si>
  <si>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</si>
  <si>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</si>
  <si>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</si>
  <si>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</si>
  <si>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</si>
  <si>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</si>
  <si>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</si>
  <si>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</si>
  <si>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</si>
  <si>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</si>
  <si>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</si>
  <si>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</si>
  <si>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</si>
  <si>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</si>
  <si>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</si>
  <si>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</si>
  <si>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</si>
  <si>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</si>
  <si>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</si>
  <si>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</si>
  <si>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</si>
  <si>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</si>
  <si>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</si>
  <si>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</si>
  <si>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</si>
  <si>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</si>
  <si>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</si>
  <si>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</si>
  <si>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</si>
  <si>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</si>
  <si>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</si>
  <si>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</si>
  <si>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</si>
  <si>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</si>
  <si>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</si>
  <si>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</si>
  <si>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</si>
  <si>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</si>
  <si>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</si>
  <si>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</si>
  <si>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</si>
  <si>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</si>
  <si>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</si>
  <si>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</si>
  <si>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</si>
  <si>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</si>
  <si>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</si>
  <si>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</si>
  <si>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</si>
  <si>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</si>
  <si>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</si>
  <si>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</si>
  <si>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</si>
  <si>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</si>
  <si>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</si>
  <si>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</si>
  <si>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</si>
  <si>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</si>
  <si>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</si>
  <si>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</si>
  <si>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</si>
  <si>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</si>
  <si>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</si>
  <si>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</si>
  <si>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</si>
  <si>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</si>
  <si>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</si>
  <si>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</si>
  <si>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</si>
  <si>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</si>
  <si>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</si>
  <si>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</si>
  <si>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</si>
  <si>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</si>
  <si>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</si>
  <si>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</si>
  <si>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</si>
  <si>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</si>
  <si>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</si>
  <si>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</si>
  <si>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</si>
  <si>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</si>
  <si>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</si>
  <si>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</si>
  <si>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</si>
  <si>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</si>
  <si>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</si>
  <si>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</si>
  <si>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</si>
  <si>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</si>
  <si>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</si>
  <si>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</si>
  <si>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</si>
  <si>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</si>
  <si>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</si>
  <si>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</si>
  <si>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</si>
  <si>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</si>
  <si>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</si>
  <si>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</si>
  <si>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</si>
  <si>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</si>
  <si>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</si>
  <si>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</si>
  <si>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</si>
  <si>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</si>
  <si>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</si>
  <si>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</si>
  <si>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</si>
  <si>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</si>
  <si>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</si>
  <si>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</si>
  <si>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</si>
  <si>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</si>
  <si>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</si>
  <si>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</si>
  <si>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</si>
  <si>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</si>
  <si>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</si>
  <si>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</si>
  <si>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</si>
  <si>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</si>
  <si>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</si>
  <si>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</si>
  <si>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</si>
  <si>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</si>
  <si>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</si>
  <si>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</si>
  <si>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</si>
  <si>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</si>
  <si>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</si>
  <si>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</si>
  <si>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</si>
  <si>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</si>
  <si>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</si>
  <si>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</si>
  <si>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</si>
  <si>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</si>
  <si>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</si>
  <si>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</si>
  <si>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</si>
  <si>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</si>
  <si>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</si>
  <si>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</si>
  <si>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</si>
  <si>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</si>
  <si>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</si>
  <si>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</si>
  <si>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</si>
  <si>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</si>
  <si>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</si>
  <si>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</si>
  <si>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</si>
  <si>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</si>
  <si>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</si>
  <si>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</si>
  <si>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</si>
  <si>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</si>
  <si>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</si>
  <si>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</si>
  <si>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</si>
  <si>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</si>
  <si>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</si>
  <si>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</si>
  <si>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</si>
  <si>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</si>
  <si>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</si>
  <si>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</si>
  <si>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</si>
  <si>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</si>
  <si>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</si>
  <si>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</si>
  <si>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</si>
  <si>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</si>
  <si>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</si>
  <si>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</si>
  <si>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</si>
  <si>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</si>
  <si>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</si>
  <si>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</si>
  <si>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</si>
  <si>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</si>
  <si>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</si>
  <si>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</si>
  <si>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</si>
  <si>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</si>
  <si>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</si>
  <si>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</si>
  <si>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</si>
  <si>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</si>
  <si>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</si>
  <si>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</si>
  <si>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</si>
  <si>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</si>
  <si>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</si>
  <si>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</si>
  <si>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</si>
  <si>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</si>
  <si>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</si>
  <si>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</si>
  <si>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</si>
  <si>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</si>
  <si>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</si>
  <si>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</si>
  <si>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</si>
  <si>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</si>
  <si>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</si>
  <si>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</si>
  <si>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</si>
  <si>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</si>
  <si>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</si>
  <si>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</si>
  <si>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</si>
  <si>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</si>
  <si>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</si>
  <si>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</si>
  <si>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</si>
  <si>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</si>
  <si>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</si>
  <si>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</si>
  <si>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</si>
  <si>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</si>
  <si>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</si>
  <si>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</si>
  <si>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</si>
  <si>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</si>
  <si>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</si>
  <si>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</si>
  <si>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</si>
  <si>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</si>
  <si>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</si>
  <si>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</si>
  <si>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</si>
  <si>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</si>
  <si>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</si>
  <si>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</si>
  <si>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</si>
  <si>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</si>
  <si>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</si>
  <si>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</si>
  <si>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</si>
  <si>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</si>
  <si>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</si>
  <si>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</si>
  <si>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</si>
  <si>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</si>
  <si>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</si>
  <si>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</si>
  <si>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</si>
  <si>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</si>
  <si>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</si>
  <si>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</si>
  <si>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</si>
  <si>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</si>
  <si>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</si>
  <si>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</si>
  <si>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</si>
  <si>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</si>
  <si>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</si>
  <si>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</si>
  <si>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</si>
  <si>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</si>
  <si>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</si>
  <si>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</si>
  <si>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</si>
  <si>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</si>
  <si>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</si>
  <si>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</si>
  <si>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</si>
  <si>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</si>
  <si>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</si>
  <si>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</si>
  <si>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</si>
  <si>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</si>
  <si>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</si>
  <si>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</si>
  <si>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</si>
  <si>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</si>
  <si>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</si>
  <si>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</si>
  <si>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</si>
  <si>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</si>
  <si>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</si>
  <si>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</si>
  <si>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</si>
  <si>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</si>
  <si>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</si>
  <si>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</si>
  <si>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</si>
  <si>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</si>
  <si>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</si>
  <si>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</si>
  <si>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</si>
  <si>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</si>
  <si>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</si>
  <si>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</si>
  <si>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</si>
  <si>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</si>
  <si>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</si>
  <si>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</si>
  <si>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</si>
  <si>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</si>
  <si>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</si>
  <si>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</si>
  <si>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</si>
  <si>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</si>
  <si>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</si>
  <si>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</si>
  <si>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</si>
  <si>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</si>
  <si>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</si>
  <si>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</si>
  <si>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</si>
  <si>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</si>
  <si>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</si>
  <si>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</si>
  <si>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</si>
  <si>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</si>
  <si>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</si>
  <si>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</si>
  <si>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</si>
  <si>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</si>
  <si>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</si>
  <si>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</si>
  <si>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</si>
  <si>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</si>
  <si>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</si>
  <si>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</si>
  <si>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</si>
  <si>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</si>
  <si>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</si>
  <si>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</si>
  <si>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</si>
  <si>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</si>
  <si>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</si>
  <si>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</si>
  <si>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</si>
  <si>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</si>
  <si>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</si>
  <si>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</si>
  <si>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</si>
  <si>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</si>
  <si>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</si>
  <si>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</si>
  <si>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</si>
  <si>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</si>
  <si>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</si>
  <si>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</si>
  <si>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</si>
  <si>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</si>
  <si>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</si>
  <si>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</si>
  <si>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</si>
  <si>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</si>
  <si>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</si>
  <si>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</si>
  <si>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</si>
  <si>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</si>
  <si>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</si>
  <si>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</si>
  <si>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</si>
  <si>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</si>
  <si>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</si>
  <si>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</si>
  <si>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</si>
  <si>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</si>
  <si>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</si>
  <si>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</si>
  <si>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</si>
  <si>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</si>
  <si>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</si>
  <si>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</si>
  <si>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</si>
  <si>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</si>
  <si>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</si>
  <si>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</si>
  <si>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</si>
  <si>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</si>
  <si>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</si>
  <si>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</si>
  <si>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</si>
  <si>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</si>
  <si>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</si>
  <si>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</si>
  <si>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</si>
  <si>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</si>
  <si>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</si>
  <si>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</si>
  <si>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</si>
  <si>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</si>
  <si>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</si>
  <si>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</si>
  <si>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</si>
  <si>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</si>
  <si>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</si>
  <si>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</si>
  <si>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</si>
  <si>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</si>
  <si>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</si>
  <si>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</si>
  <si>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</si>
  <si>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</si>
  <si>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</si>
  <si>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</si>
  <si>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</si>
  <si>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</si>
  <si>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</si>
  <si>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</si>
  <si>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</si>
  <si>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</si>
  <si>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</si>
  <si>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</si>
  <si>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</si>
  <si>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</si>
  <si>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</si>
  <si>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</si>
  <si>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</si>
  <si>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</si>
  <si>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</si>
  <si>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</si>
  <si>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</si>
  <si>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</si>
  <si>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</si>
  <si>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</si>
  <si>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</si>
  <si>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</si>
  <si>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</si>
  <si>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</si>
  <si>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</si>
  <si>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</si>
  <si>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</si>
  <si>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</si>
  <si>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</si>
  <si>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</si>
  <si>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</si>
  <si>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</si>
  <si>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</si>
  <si>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</si>
  <si>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</si>
  <si>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</si>
  <si>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</si>
  <si>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</si>
  <si>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</si>
  <si>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</si>
  <si>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</si>
  <si>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</si>
  <si>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</si>
  <si>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</si>
  <si>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</si>
  <si>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</si>
  <si>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</si>
  <si>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</si>
  <si>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</si>
  <si>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</si>
  <si>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</si>
  <si>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</si>
  <si>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</si>
  <si>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</si>
  <si>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</si>
  <si>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</si>
  <si>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</si>
  <si>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</si>
  <si>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</si>
  <si>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</si>
  <si>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</si>
  <si>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</si>
  <si>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</si>
  <si>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</si>
  <si>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</si>
  <si>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</si>
  <si>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</si>
  <si>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</si>
  <si>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</si>
  <si>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</si>
  <si>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</si>
  <si>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</si>
  <si>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</si>
  <si>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</si>
  <si>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</si>
  <si>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</si>
  <si>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</si>
  <si>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</si>
  <si>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</si>
  <si>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</si>
  <si>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</si>
  <si>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</si>
  <si>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</si>
  <si>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</si>
  <si>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</si>
  <si>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</si>
  <si>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</si>
  <si>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</si>
  <si>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</si>
  <si>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</si>
  <si>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</si>
  <si>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</si>
  <si>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</si>
  <si>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</si>
  <si>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</si>
  <si>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</si>
  <si>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</si>
  <si>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</si>
  <si>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</si>
  <si>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</si>
  <si>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</si>
  <si>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</si>
  <si>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</si>
  <si>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</si>
  <si>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</si>
  <si>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</si>
  <si>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</si>
  <si>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</si>
  <si>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</si>
  <si>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</si>
  <si>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</si>
  <si>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</si>
  <si>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</si>
  <si>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</si>
  <si>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</si>
  <si>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</si>
  <si>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</si>
  <si>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</si>
  <si>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</si>
  <si>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</si>
  <si>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</si>
  <si>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</si>
  <si>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</si>
  <si>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</si>
  <si>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</si>
  <si>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</si>
  <si>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</si>
  <si>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</si>
  <si>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</si>
  <si>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</si>
  <si>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</si>
  <si>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</si>
  <si>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</si>
  <si>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</si>
  <si>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</si>
  <si>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</si>
  <si>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</si>
  <si>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</si>
  <si>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</si>
  <si>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</si>
  <si>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</si>
  <si>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</si>
  <si>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</si>
  <si>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</si>
  <si>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</si>
  <si>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</si>
  <si>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</si>
  <si>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</si>
  <si>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</si>
  <si>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</si>
  <si>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</si>
  <si>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</si>
  <si>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</si>
  <si>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</si>
  <si>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</si>
  <si>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</si>
  <si>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</si>
  <si>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</si>
  <si>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</si>
  <si>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</si>
  <si>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</si>
  <si>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</si>
  <si>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</si>
  <si>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</si>
  <si>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</si>
  <si>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</si>
  <si>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</si>
  <si>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</si>
  <si>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</si>
  <si>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</si>
  <si>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</si>
  <si>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</si>
  <si>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</si>
  <si>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</si>
  <si>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</si>
  <si>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</si>
  <si>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</si>
  <si>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</si>
  <si>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</si>
  <si>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</si>
  <si>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</si>
  <si>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</si>
  <si>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</si>
  <si>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</si>
  <si>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</si>
  <si>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</si>
  <si>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</si>
  <si>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</si>
  <si>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</si>
  <si>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</si>
  <si>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</si>
  <si>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</si>
  <si>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</si>
  <si>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</si>
  <si>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</si>
  <si>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</si>
  <si>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</si>
  <si>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</si>
  <si>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</si>
  <si>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</si>
  <si>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</si>
  <si>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</si>
  <si>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</si>
  <si>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</si>
  <si>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</si>
  <si>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</si>
  <si>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</si>
  <si>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</si>
  <si>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</si>
  <si>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</si>
  <si>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</si>
  <si>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</si>
  <si>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</si>
  <si>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</si>
  <si>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</si>
  <si>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</si>
  <si>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</si>
  <si>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</si>
  <si>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</si>
  <si>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</si>
  <si>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</si>
  <si>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</si>
  <si>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</si>
  <si>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</si>
  <si>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</si>
  <si>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</si>
  <si>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</si>
  <si>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</si>
  <si>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</si>
  <si>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</si>
  <si>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</si>
  <si>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</si>
  <si>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</si>
  <si>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</si>
  <si>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</si>
  <si>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</si>
  <si>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</si>
  <si>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</si>
  <si>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</si>
  <si>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</si>
  <si>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</si>
  <si>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</si>
  <si>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</si>
  <si>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</si>
  <si>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</si>
  <si>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</si>
  <si>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</si>
  <si>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</si>
  <si>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</si>
  <si>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</si>
  <si>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</si>
  <si>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</si>
  <si>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</si>
  <si>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</si>
  <si>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</si>
  <si>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</si>
  <si>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</si>
  <si>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</si>
  <si>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</si>
  <si>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</si>
  <si>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</si>
  <si>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</si>
  <si>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</si>
  <si>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</si>
  <si>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</si>
  <si>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</si>
  <si>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</si>
  <si>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</si>
  <si>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</si>
  <si>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</si>
  <si>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</si>
  <si>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</si>
  <si>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</si>
  <si>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</si>
  <si>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</si>
  <si>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</si>
  <si>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</si>
  <si>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</si>
  <si>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</si>
  <si>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</si>
  <si>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</si>
  <si>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</si>
  <si>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</si>
  <si>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</si>
  <si>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</si>
  <si>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</si>
  <si>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</si>
  <si>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</si>
  <si>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</si>
  <si>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</si>
  <si>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</si>
  <si>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</si>
  <si>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</si>
  <si>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</si>
  <si>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</si>
  <si>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</si>
  <si>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</si>
  <si>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</si>
  <si>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</si>
  <si>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</si>
  <si>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</si>
  <si>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</si>
  <si>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</si>
  <si>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</si>
  <si>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</si>
  <si>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</si>
  <si>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</si>
  <si>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</si>
  <si>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</si>
  <si>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</si>
  <si>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</si>
  <si>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</si>
  <si>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</si>
  <si>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</si>
  <si>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</si>
  <si>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</si>
  <si>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</si>
  <si>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</si>
  <si>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</si>
  <si>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</si>
  <si>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</si>
  <si>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</si>
  <si>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</si>
  <si>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</si>
  <si>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</si>
  <si>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</si>
  <si>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</si>
  <si>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</si>
  <si>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</si>
  <si>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</si>
  <si>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</si>
  <si>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</si>
  <si>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</si>
  <si>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</si>
  <si>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</si>
  <si>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</si>
  <si>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</si>
  <si>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</si>
  <si>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</si>
  <si>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</si>
  <si>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</si>
  <si>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</si>
  <si>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</si>
  <si>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</si>
  <si>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</si>
  <si>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</si>
  <si>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</si>
  <si>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</si>
  <si>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</si>
  <si>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</si>
  <si>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</si>
  <si>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</si>
  <si>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</si>
  <si>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</si>
  <si>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</si>
  <si>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</si>
  <si>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</si>
  <si>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</si>
  <si>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</si>
  <si>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</si>
  <si>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</si>
  <si>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</si>
  <si>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</si>
  <si>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</si>
  <si>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</si>
  <si>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</si>
  <si>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</si>
  <si>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</si>
  <si>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</si>
  <si>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</si>
  <si>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</si>
  <si>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</si>
  <si>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</si>
  <si>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</si>
  <si>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</si>
  <si>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</si>
  <si>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</si>
  <si>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</si>
  <si>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</si>
  <si>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</si>
  <si>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</si>
  <si>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</si>
  <si>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</si>
  <si>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</si>
  <si>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</si>
  <si>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</si>
  <si>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</si>
  <si>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</si>
  <si>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</si>
  <si>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</si>
  <si>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</si>
  <si>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</si>
  <si>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</si>
  <si>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</si>
  <si>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</si>
  <si>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</si>
  <si>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</si>
  <si>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</si>
  <si>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</si>
  <si>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</si>
  <si>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</si>
  <si>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</si>
  <si>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</si>
  <si>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</si>
  <si>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</si>
  <si>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</si>
  <si>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</si>
  <si>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</si>
  <si>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</si>
  <si>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</si>
  <si>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</si>
  <si>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</si>
  <si>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</si>
  <si>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</si>
  <si>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</si>
  <si>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</si>
  <si>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</si>
  <si>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</si>
  <si>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</si>
  <si>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</si>
  <si>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</si>
  <si>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</si>
  <si>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</si>
  <si>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</si>
  <si>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</si>
  <si>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</si>
  <si>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</si>
  <si>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</si>
  <si>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</si>
  <si>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</si>
  <si>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</si>
  <si>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</si>
  <si>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</si>
  <si>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</si>
  <si>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</si>
  <si>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</si>
  <si>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</si>
  <si>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</si>
  <si>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</si>
  <si>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</si>
  <si>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</si>
  <si>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</si>
  <si>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</si>
  <si>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</si>
  <si>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</si>
  <si>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</si>
  <si>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</si>
  <si>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</si>
  <si>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</si>
  <si>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</si>
  <si>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</si>
  <si>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</si>
  <si>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</si>
  <si>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</si>
  <si>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</si>
  <si>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</si>
  <si>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</si>
  <si>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</si>
  <si>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</si>
  <si>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</si>
  <si>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</si>
  <si>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</si>
  <si>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</si>
  <si>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</si>
  <si>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</si>
  <si>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</si>
  <si>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</si>
  <si>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</si>
  <si>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</si>
  <si>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</si>
  <si>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</si>
  <si>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</si>
  <si>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</si>
  <si>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</si>
  <si>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</si>
  <si>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</si>
  <si>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</si>
  <si>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</si>
  <si>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</si>
  <si>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</si>
  <si>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</si>
  <si>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</si>
  <si>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</si>
  <si>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</si>
  <si>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</si>
  <si>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</si>
  <si>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</si>
  <si>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</si>
  <si>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</si>
  <si>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</si>
  <si>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</si>
  <si>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</si>
  <si>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</si>
  <si>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</si>
  <si>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</si>
  <si>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</si>
  <si>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</si>
  <si>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</si>
  <si>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</si>
  <si>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</si>
  <si>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</si>
  <si>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</si>
  <si>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</si>
  <si>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</si>
  <si>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</si>
  <si>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</si>
  <si>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</si>
  <si>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</si>
  <si>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</si>
  <si>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</si>
  <si>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</si>
  <si>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</si>
  <si>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</si>
  <si>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</si>
  <si>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</si>
  <si>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</si>
  <si>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</si>
  <si>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</si>
  <si>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</si>
  <si>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</si>
  <si>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</si>
  <si>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</si>
  <si>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</si>
  <si>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</si>
  <si>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</si>
  <si>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</si>
  <si>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</si>
  <si>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</si>
  <si>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</si>
  <si>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</si>
  <si>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</si>
  <si>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</si>
  <si>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</si>
  <si>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</si>
  <si>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</si>
  <si>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</si>
  <si>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</si>
  <si>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</si>
  <si>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</si>
  <si>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</si>
  <si>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</si>
  <si>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</si>
  <si>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</si>
  <si>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</si>
  <si>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</si>
  <si>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</si>
  <si>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</si>
  <si>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</si>
  <si>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</si>
  <si>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</si>
  <si>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</si>
  <si>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</si>
  <si>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</si>
  <si>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</si>
  <si>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</si>
  <si>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</si>
  <si>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</si>
  <si>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</si>
  <si>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</si>
  <si>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</si>
  <si>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</si>
  <si>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</si>
  <si>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</si>
  <si>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</si>
  <si>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</si>
  <si>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</si>
  <si>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</si>
  <si>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</si>
  <si>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</si>
  <si>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</si>
  <si>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</si>
  <si>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</si>
  <si>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</si>
  <si>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</si>
  <si>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</si>
  <si>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</si>
  <si>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</si>
  <si>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</si>
  <si>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</si>
  <si>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</si>
  <si>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</si>
  <si>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</si>
  <si>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</si>
  <si>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</si>
  <si>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</si>
  <si>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</si>
  <si>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</si>
  <si>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</si>
  <si>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</si>
  <si>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</si>
  <si>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</si>
  <si>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</si>
  <si>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</si>
  <si>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</si>
  <si>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</si>
  <si>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</si>
  <si>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</si>
  <si>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</si>
  <si>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</si>
  <si>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</si>
  <si>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</si>
  <si>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</si>
  <si>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</si>
  <si>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</si>
  <si>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</si>
  <si>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</si>
  <si>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</si>
  <si>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</si>
  <si>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</si>
  <si>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</si>
  <si>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</si>
  <si>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</si>
  <si>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</si>
  <si>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</si>
  <si>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</si>
  <si>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</si>
  <si>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</si>
  <si>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</si>
  <si>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</si>
  <si>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</si>
  <si>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</si>
  <si>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</si>
  <si>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</si>
  <si>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</si>
  <si>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</si>
  <si>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</si>
  <si>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</si>
  <si>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</si>
  <si>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</si>
  <si>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</si>
  <si>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</si>
  <si>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</si>
  <si>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</si>
  <si>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</si>
  <si>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</si>
  <si>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</si>
  <si>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</si>
  <si>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</si>
  <si>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</si>
  <si>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</si>
  <si>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</si>
  <si>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</si>
  <si>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</si>
  <si>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</si>
  <si>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</si>
  <si>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</si>
  <si>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</si>
  <si>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</si>
  <si>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</si>
  <si>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</si>
  <si>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</si>
  <si>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</si>
  <si>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</si>
  <si>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</si>
  <si>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</si>
  <si>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</si>
  <si>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</si>
  <si>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</si>
  <si>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</si>
  <si>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</si>
  <si>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</si>
  <si>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</si>
  <si>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</si>
  <si>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</si>
  <si>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</si>
  <si>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</si>
  <si>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</si>
  <si>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</si>
  <si>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</si>
  <si>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</si>
  <si>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</si>
  <si>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</si>
  <si>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</si>
  <si>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</si>
  <si>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</si>
  <si>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</si>
  <si>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</si>
  <si>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</si>
  <si>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</si>
  <si>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</si>
  <si>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</si>
  <si>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</si>
  <si>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</si>
  <si>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</si>
  <si>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</si>
  <si>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</si>
  <si>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</si>
  <si>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</si>
  <si>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</si>
  <si>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</si>
  <si>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</si>
  <si>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</si>
  <si>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</si>
  <si>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</si>
  <si>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</si>
  <si>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</si>
  <si>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</si>
  <si>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</si>
  <si>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</si>
  <si>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</si>
  <si>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</si>
  <si>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</si>
  <si>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</si>
  <si>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</si>
  <si>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</si>
  <si>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</si>
  <si>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</si>
  <si>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</si>
  <si>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</si>
  <si>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</si>
  <si>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</si>
  <si>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</si>
  <si>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</si>
  <si>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</si>
  <si>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</si>
  <si>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</si>
  <si>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</si>
  <si>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</si>
  <si>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</si>
  <si>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</si>
  <si>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</si>
  <si>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</si>
  <si>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</si>
  <si>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</si>
  <si>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</si>
  <si>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</si>
  <si>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</si>
  <si>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</si>
  <si>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</si>
  <si>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</si>
  <si>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</si>
  <si>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</si>
  <si>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</si>
  <si>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</si>
  <si>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</si>
  <si>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</si>
  <si>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</si>
  <si>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</si>
  <si>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</si>
  <si>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</si>
  <si>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</si>
  <si>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</si>
  <si>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</si>
  <si>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</si>
  <si>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</si>
  <si>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</si>
  <si>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</si>
  <si>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</si>
  <si>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</si>
  <si>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</si>
  <si>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</si>
  <si>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</si>
  <si>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</si>
  <si>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</si>
  <si>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</si>
  <si>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</si>
  <si>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</si>
  <si>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</si>
  <si>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</si>
  <si>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</si>
  <si>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</si>
  <si>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</si>
  <si>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</si>
  <si>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</si>
  <si>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</si>
  <si>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</si>
  <si>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</si>
  <si>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</si>
  <si>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</si>
  <si>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</si>
  <si>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</si>
  <si>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</si>
  <si>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</si>
  <si>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</si>
  <si>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</si>
  <si>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</si>
  <si>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</si>
  <si>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</si>
  <si>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</si>
  <si>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</si>
  <si>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</si>
  <si>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</si>
  <si>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</si>
  <si>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</si>
  <si>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</si>
  <si>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</si>
  <si>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</si>
  <si>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</si>
  <si>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</si>
  <si>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</si>
  <si>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</si>
  <si>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</si>
  <si>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</si>
  <si>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</si>
  <si>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</si>
  <si>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</si>
  <si>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</si>
  <si>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</si>
  <si>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</si>
  <si>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</si>
  <si>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</si>
  <si>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</si>
  <si>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</si>
  <si>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</si>
  <si>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</si>
  <si>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</si>
  <si>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</si>
  <si>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</si>
  <si>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</si>
  <si>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</si>
  <si>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</si>
  <si>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</si>
  <si>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</si>
  <si>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</si>
  <si>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</si>
  <si>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</si>
  <si>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</si>
  <si>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</si>
  <si>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</si>
  <si>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</si>
  <si>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</si>
  <si>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</si>
  <si>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</si>
  <si>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</si>
  <si>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</si>
  <si>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</si>
  <si>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</si>
  <si>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</si>
  <si>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</si>
  <si>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</si>
  <si>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</si>
  <si>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</si>
  <si>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</si>
  <si>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</si>
  <si>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</si>
  <si>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</si>
  <si>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</si>
  <si>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</si>
  <si>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</si>
  <si>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</si>
  <si>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</si>
  <si>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</si>
  <si>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</si>
  <si>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</si>
  <si>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</si>
  <si>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</si>
  <si>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</si>
  <si>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</si>
  <si>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</si>
  <si>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</si>
  <si>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</si>
  <si>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</si>
  <si>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</si>
  <si>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</si>
  <si>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</si>
  <si>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</si>
  <si>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</si>
  <si>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</si>
  <si>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</si>
  <si>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</si>
  <si>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</si>
  <si>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</si>
  <si>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</si>
  <si>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</si>
  <si>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</si>
  <si>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</si>
  <si>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</si>
  <si>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</si>
  <si>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</si>
  <si>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</si>
  <si>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</si>
  <si>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</si>
  <si>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</si>
  <si>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</si>
  <si>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</si>
  <si>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</si>
  <si>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</si>
  <si>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</si>
  <si>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</si>
  <si>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</si>
  <si>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</si>
  <si>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</si>
  <si>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</si>
  <si>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</si>
  <si>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</si>
  <si>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</si>
  <si>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</si>
  <si>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</si>
  <si>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</si>
  <si>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</si>
  <si>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</si>
  <si>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</si>
  <si>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</si>
  <si>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</si>
  <si>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</si>
  <si>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</si>
  <si>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</si>
  <si>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</si>
  <si>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</si>
  <si>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</si>
  <si>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</si>
  <si>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</si>
  <si>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</si>
  <si>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</si>
  <si>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</si>
  <si>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</si>
  <si>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</si>
  <si>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</si>
  <si>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</si>
  <si>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</si>
  <si>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</si>
  <si>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</si>
  <si>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</si>
  <si>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</si>
  <si>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</si>
  <si>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</si>
  <si>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</si>
  <si>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</si>
  <si>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</si>
  <si>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</si>
  <si>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</si>
  <si>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</si>
  <si>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</si>
  <si>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</si>
  <si>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</si>
  <si>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</si>
  <si>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</si>
  <si>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</si>
  <si>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</si>
  <si>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</si>
  <si>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</si>
  <si>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</si>
  <si>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</si>
  <si>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</si>
  <si>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</si>
  <si>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</si>
  <si>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</si>
  <si>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</si>
  <si>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</si>
  <si>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</si>
  <si>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</si>
  <si>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</si>
  <si>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</si>
  <si>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</si>
  <si>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</si>
  <si>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</si>
  <si>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</si>
  <si>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</si>
  <si>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</si>
  <si>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</si>
  <si>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</si>
  <si>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</si>
  <si>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</si>
  <si>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</si>
  <si>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</si>
  <si>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</si>
  <si>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</si>
  <si>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</si>
  <si>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</si>
  <si>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</si>
  <si>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</si>
  <si>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</si>
  <si>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</si>
  <si>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</si>
  <si>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</si>
  <si>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</si>
  <si>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</si>
  <si>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</si>
  <si>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</si>
  <si>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</si>
  <si>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</si>
  <si>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</si>
  <si>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</si>
  <si>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</si>
  <si>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</si>
  <si>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</si>
  <si>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</si>
  <si>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</si>
  <si>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</si>
  <si>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</si>
  <si>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</si>
  <si>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</si>
  <si>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</si>
  <si>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</si>
  <si>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</si>
  <si>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</si>
  <si>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</si>
  <si>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</si>
  <si>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</si>
  <si>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</si>
  <si>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</si>
  <si>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</si>
  <si>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</si>
  <si>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</si>
  <si>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</si>
  <si>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</si>
  <si>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</si>
  <si>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</si>
  <si>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</si>
  <si>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</si>
  <si>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</si>
  <si>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</si>
  <si>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</si>
  <si>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</si>
  <si>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</si>
  <si>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</si>
  <si>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</si>
  <si>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</si>
  <si>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</si>
  <si>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</si>
  <si>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</si>
  <si>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</si>
  <si>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</si>
  <si>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</si>
  <si>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</si>
  <si>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</si>
  <si>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</si>
  <si>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</si>
  <si>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</si>
  <si>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</si>
  <si>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</si>
  <si>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</si>
  <si>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</si>
  <si>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</si>
  <si>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</si>
  <si>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</si>
  <si>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</si>
  <si>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</si>
  <si>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</si>
  <si>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</si>
  <si>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</si>
  <si>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</si>
  <si>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</si>
  <si>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</si>
  <si>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</si>
  <si>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</si>
  <si>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</si>
  <si>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</si>
  <si>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</si>
  <si>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</si>
  <si>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</si>
  <si>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</si>
  <si>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</si>
  <si>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</si>
  <si>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</si>
  <si>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</si>
  <si>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</si>
  <si>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</si>
  <si>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</si>
  <si>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</si>
  <si>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</si>
  <si>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</si>
  <si>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</si>
  <si>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</si>
  <si>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</si>
  <si>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</si>
  <si>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</si>
  <si>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</si>
  <si>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</si>
  <si>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</si>
  <si>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</si>
  <si>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</si>
  <si>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</si>
  <si>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</si>
  <si>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</si>
  <si>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</si>
  <si>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</si>
  <si>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</si>
  <si>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</si>
  <si>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</si>
  <si>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</si>
  <si>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</si>
  <si>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</si>
  <si>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</si>
  <si>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</si>
  <si>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</si>
  <si>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</si>
  <si>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</si>
  <si>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</si>
  <si>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</si>
  <si>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</si>
  <si>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</si>
  <si>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</si>
  <si>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</si>
  <si>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</si>
  <si>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</si>
  <si>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</si>
  <si>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</si>
  <si>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</si>
  <si>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</si>
  <si>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</si>
  <si>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</si>
  <si>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</si>
  <si>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</si>
  <si>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</si>
  <si>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</si>
  <si>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</si>
  <si>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</si>
  <si>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</si>
  <si>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</si>
  <si>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</si>
  <si>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</si>
  <si>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</si>
  <si>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</si>
  <si>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</si>
  <si>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</si>
  <si>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</si>
  <si>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</si>
  <si>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</si>
  <si>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</si>
  <si>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</si>
  <si>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</si>
  <si>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</si>
  <si>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</si>
  <si>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</si>
  <si>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</si>
  <si>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</si>
  <si>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</si>
  <si>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</si>
  <si>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</si>
  <si>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</si>
  <si>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</si>
  <si>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</si>
  <si>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</si>
  <si>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</si>
  <si>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</si>
  <si>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</si>
  <si>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</si>
  <si>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</si>
  <si>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</si>
  <si>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</si>
  <si>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</si>
  <si>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</si>
  <si>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</si>
  <si>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</si>
  <si>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</si>
  <si>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</si>
  <si>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</si>
  <si>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</si>
  <si>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</si>
  <si>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</si>
  <si>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</si>
  <si>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</si>
  <si>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</si>
  <si>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</si>
  <si>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</si>
  <si>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</si>
  <si>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</si>
  <si>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</si>
  <si>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</si>
  <si>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</si>
  <si>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</si>
  <si>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</si>
  <si>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</si>
  <si>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</si>
  <si>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</si>
  <si>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</si>
  <si>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</si>
  <si>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</si>
  <si>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</si>
  <si>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</si>
  <si>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</si>
  <si>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</si>
  <si>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</si>
  <si>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</si>
  <si>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</si>
  <si>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</si>
  <si>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</si>
  <si>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</si>
  <si>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</si>
  <si>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</si>
  <si>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</si>
  <si>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</si>
  <si>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</si>
  <si>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</si>
  <si>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</si>
  <si>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</si>
  <si>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</si>
  <si>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</si>
  <si>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</si>
  <si>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</si>
  <si>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</si>
  <si>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</si>
  <si>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</si>
  <si>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</si>
  <si>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</si>
  <si>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</si>
  <si>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</si>
  <si>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</si>
  <si>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</si>
  <si>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</si>
  <si>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</si>
  <si>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</si>
  <si>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</si>
  <si>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</si>
  <si>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</si>
  <si>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</si>
  <si>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</si>
  <si>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</si>
  <si>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</si>
  <si>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</si>
  <si>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</si>
  <si>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</si>
  <si>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</si>
  <si>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</si>
  <si>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</si>
  <si>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</si>
  <si>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</si>
  <si>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</si>
  <si>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</si>
  <si>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</si>
  <si>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</si>
  <si>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</si>
  <si>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</si>
  <si>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</si>
  <si>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</si>
  <si>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</si>
  <si>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</si>
  <si>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</si>
  <si>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</si>
  <si>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</si>
  <si>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</si>
  <si>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</si>
  <si>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</si>
  <si>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</si>
  <si>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</si>
  <si>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</si>
  <si>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</si>
  <si>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</si>
  <si>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</si>
  <si>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</si>
  <si>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</si>
  <si>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</si>
  <si>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</si>
  <si>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</si>
  <si>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</si>
  <si>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</si>
  <si>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</si>
  <si>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</si>
  <si>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</si>
  <si>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</si>
  <si>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</si>
  <si>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</si>
  <si>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</si>
  <si>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</si>
  <si>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</si>
  <si>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</si>
  <si>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</si>
  <si>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</si>
  <si>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</si>
  <si>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</si>
  <si>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</si>
  <si>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</si>
  <si>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</si>
  <si>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</si>
  <si>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</si>
  <si>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</si>
  <si>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</si>
  <si>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</si>
  <si>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</si>
  <si>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</si>
  <si>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</si>
  <si>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</si>
  <si>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</si>
  <si>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</si>
  <si>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</si>
  <si>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</si>
  <si>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</si>
  <si>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</si>
  <si>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</si>
  <si>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</si>
  <si>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</si>
  <si>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</si>
  <si>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</si>
  <si>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</si>
  <si>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</si>
  <si>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</si>
  <si>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</si>
  <si>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</si>
  <si>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</si>
  <si>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</si>
  <si>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</si>
  <si>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</si>
  <si>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</si>
  <si>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</si>
  <si>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</si>
  <si>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</si>
  <si>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</si>
  <si>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</si>
  <si>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</si>
  <si>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</si>
  <si>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</si>
  <si>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</si>
  <si>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</si>
  <si>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</si>
  <si>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</si>
  <si>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</si>
  <si>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</si>
  <si>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</si>
  <si>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</si>
  <si>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</si>
  <si>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</si>
  <si>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</si>
  <si>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</si>
  <si>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</si>
  <si>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</si>
  <si>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</si>
  <si>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</si>
  <si>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</si>
  <si>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</si>
  <si>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</si>
  <si>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</si>
  <si>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</si>
  <si>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</si>
  <si>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</si>
  <si>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</si>
  <si>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</si>
  <si>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</si>
  <si>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</si>
  <si>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</si>
  <si>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</si>
  <si>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</si>
  <si>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</si>
  <si>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</si>
  <si>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</si>
  <si>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</si>
  <si>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</si>
  <si>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</si>
  <si>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</si>
  <si>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</si>
  <si>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</si>
  <si>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</si>
  <si>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</si>
  <si>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</si>
  <si>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</si>
  <si>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</si>
  <si>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</si>
  <si>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</si>
  <si>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</si>
  <si>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</si>
  <si>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</si>
  <si>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</si>
  <si>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</si>
  <si>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</si>
  <si>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</si>
  <si>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</si>
  <si>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</si>
  <si>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</si>
  <si>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</si>
  <si>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</si>
  <si>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</si>
  <si>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</si>
  <si>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</si>
  <si>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</si>
  <si>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</si>
  <si>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</si>
  <si>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</si>
  <si>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</si>
  <si>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</si>
  <si>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</si>
  <si>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</si>
  <si>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</si>
  <si>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</si>
  <si>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</si>
  <si>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</si>
  <si>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</si>
  <si>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</si>
  <si>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</si>
  <si>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</si>
  <si>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</si>
  <si>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</si>
  <si>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</si>
  <si>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</si>
  <si>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</si>
  <si>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</si>
  <si>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</si>
  <si>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</si>
  <si>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</si>
  <si>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</si>
  <si>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</si>
  <si>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</si>
  <si>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</si>
  <si>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</si>
  <si>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</si>
  <si>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</si>
  <si>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</si>
  <si>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</si>
  <si>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</si>
  <si>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</si>
  <si>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</si>
  <si>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</si>
  <si>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</si>
  <si>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</si>
  <si>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</si>
  <si>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</si>
  <si>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</si>
  <si>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</si>
  <si>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</si>
  <si>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</si>
  <si>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</si>
  <si>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</si>
  <si>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</si>
  <si>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</si>
  <si>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</si>
  <si>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</si>
  <si>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</si>
  <si>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</si>
  <si>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</si>
  <si>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</si>
  <si>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</si>
  <si>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</si>
  <si>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</si>
  <si>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</si>
  <si>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</si>
  <si>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</si>
  <si>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</si>
  <si>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</si>
  <si>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</si>
  <si>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</si>
  <si>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</si>
  <si>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</si>
  <si>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</si>
  <si>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</si>
  <si>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</si>
  <si>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</si>
  <si>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</si>
  <si>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</si>
  <si>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</si>
  <si>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</si>
  <si>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</si>
  <si>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</si>
  <si>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</si>
  <si>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</si>
  <si>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</si>
  <si>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</si>
  <si>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</si>
  <si>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</si>
  <si>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</si>
  <si>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</si>
  <si>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</si>
  <si>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</si>
  <si>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</si>
  <si>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</si>
  <si>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</si>
  <si>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</si>
  <si>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</si>
  <si>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</si>
  <si>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</si>
  <si>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</si>
  <si>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</si>
  <si>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</si>
  <si>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</si>
  <si>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</si>
  <si>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</si>
  <si>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</si>
  <si>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</si>
  <si>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</si>
  <si>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</si>
  <si>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</si>
  <si>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</si>
  <si>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</si>
  <si>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</si>
  <si>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</si>
  <si>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</si>
  <si>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</si>
  <si>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</si>
  <si>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</si>
  <si>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</si>
  <si>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</si>
  <si>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</si>
  <si>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</si>
  <si>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</si>
  <si>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</si>
  <si>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</si>
  <si>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</si>
  <si>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</si>
  <si>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</si>
  <si>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</si>
  <si>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</si>
  <si>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</si>
  <si>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</si>
  <si>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</si>
  <si>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</si>
  <si>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</si>
  <si>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</si>
  <si>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</si>
  <si>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</si>
  <si>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</si>
  <si>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</si>
  <si>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</si>
  <si>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</si>
  <si>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</si>
  <si>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</si>
  <si>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</si>
  <si>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</si>
  <si>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</si>
  <si>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</si>
  <si>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</si>
  <si>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</si>
  <si>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</si>
  <si>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</si>
  <si>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</si>
  <si>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</si>
  <si>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</si>
  <si>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</si>
  <si>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</si>
  <si>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</si>
  <si>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</si>
  <si>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</si>
  <si>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</si>
  <si>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</si>
  <si>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</si>
  <si>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</si>
  <si>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</si>
  <si>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</si>
  <si>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</si>
  <si>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</si>
  <si>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</si>
  <si>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</si>
  <si>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</si>
  <si>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</si>
  <si>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</si>
  <si>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</si>
  <si>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</si>
  <si>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</si>
  <si>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</si>
  <si>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</si>
  <si>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</si>
  <si>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</si>
  <si>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</si>
  <si>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</si>
  <si>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</si>
  <si>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</si>
  <si>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</si>
  <si>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</si>
  <si>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</si>
  <si>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</si>
  <si>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</si>
  <si>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</si>
  <si>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</si>
  <si>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</si>
  <si>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</si>
  <si>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</si>
  <si>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</si>
  <si>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</si>
  <si>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</si>
  <si>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</si>
  <si>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</si>
  <si>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</si>
  <si>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</si>
  <si>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</si>
  <si>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</si>
  <si>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</si>
  <si>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</si>
  <si>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</si>
  <si>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</si>
  <si>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</si>
  <si>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</si>
  <si>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</si>
  <si>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</si>
  <si>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</si>
  <si>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</si>
  <si>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</si>
  <si>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</si>
  <si>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</si>
  <si>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</si>
  <si>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</si>
  <si>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</si>
  <si>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</si>
  <si>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</si>
  <si>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</si>
  <si>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</si>
  <si>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</si>
  <si>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</si>
  <si>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</si>
  <si>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</si>
  <si>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</si>
  <si>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</si>
  <si>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</si>
  <si>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</si>
  <si>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</si>
  <si>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</si>
  <si>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</si>
  <si>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</si>
  <si>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</si>
  <si>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</si>
  <si>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</si>
  <si>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</si>
  <si>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</si>
  <si>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</si>
  <si>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</si>
  <si>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</si>
  <si>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</si>
  <si>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</si>
  <si>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</si>
  <si>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</si>
  <si>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</si>
  <si>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</si>
  <si>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</si>
  <si>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</si>
  <si>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</si>
  <si>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</si>
  <si>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</si>
  <si>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</si>
  <si>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</si>
  <si>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</si>
  <si>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</si>
  <si>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</si>
  <si>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</si>
  <si>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</si>
  <si>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</si>
  <si>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</si>
  <si>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</si>
  <si>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</si>
  <si>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</si>
  <si>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</si>
  <si>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</si>
  <si>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</si>
  <si>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</si>
  <si>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</si>
  <si>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</si>
  <si>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</si>
  <si>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</si>
  <si>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</si>
  <si>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</si>
  <si>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</si>
  <si>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</si>
  <si>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</si>
  <si>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</si>
  <si>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</si>
  <si>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</si>
  <si>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</si>
  <si>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</si>
  <si>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</si>
  <si>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</si>
  <si>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</si>
  <si>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</si>
  <si>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</si>
  <si>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</si>
  <si>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</si>
  <si>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</si>
  <si>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</si>
  <si>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</si>
  <si>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</si>
  <si>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</si>
  <si>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</si>
  <si>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</si>
  <si>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</si>
  <si>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</si>
  <si>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</si>
  <si>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</si>
  <si>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</si>
  <si>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</si>
  <si>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</si>
  <si>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</si>
  <si>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</si>
  <si>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</si>
  <si>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</si>
  <si>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</si>
  <si>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</si>
  <si>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</si>
  <si>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</si>
  <si>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</si>
  <si>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</si>
  <si>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</si>
  <si>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</si>
  <si>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</si>
  <si>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</si>
  <si>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</si>
  <si>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</si>
  <si>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</si>
  <si>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</si>
  <si>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</si>
  <si>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</si>
  <si>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</si>
  <si>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</si>
  <si>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</si>
  <si>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</si>
  <si>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</si>
  <si>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</si>
  <si>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</si>
  <si>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</si>
  <si>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</si>
  <si>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</si>
  <si>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</si>
  <si>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</si>
  <si>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</si>
  <si>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</si>
  <si>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</si>
  <si>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</si>
  <si>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</si>
  <si>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</si>
  <si>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</si>
  <si>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</si>
  <si>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</si>
  <si>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</si>
  <si>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</si>
  <si>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</si>
  <si>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</si>
  <si>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</si>
  <si>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</si>
  <si>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</si>
  <si>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</si>
  <si>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</si>
  <si>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</si>
  <si>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</si>
  <si>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</si>
  <si>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</si>
  <si>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</si>
  <si>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</si>
  <si>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</si>
  <si>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</si>
  <si>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</si>
  <si>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</si>
  <si>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</si>
  <si>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</si>
  <si>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</si>
  <si>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</si>
  <si>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</si>
  <si>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</si>
  <si>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</si>
  <si>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</si>
  <si>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</si>
  <si>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</si>
  <si>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</si>
  <si>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</si>
  <si>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</si>
  <si>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</si>
  <si>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</si>
  <si>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</si>
  <si>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</si>
  <si>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</si>
  <si>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</si>
  <si>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</si>
  <si>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</si>
  <si>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</si>
  <si>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</si>
  <si>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</si>
  <si>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</si>
  <si>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</si>
  <si>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</si>
  <si>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</si>
  <si>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</si>
  <si>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</si>
  <si>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</si>
  <si>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</si>
  <si>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</si>
  <si>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</si>
  <si>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</si>
  <si>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</si>
  <si>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</si>
  <si>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</si>
  <si>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</si>
  <si>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</si>
  <si>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</si>
  <si>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</si>
  <si>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</si>
  <si>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</si>
  <si>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</si>
  <si>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</si>
  <si>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</si>
  <si>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</si>
  <si>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</si>
  <si>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</si>
  <si>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</si>
  <si>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</si>
  <si>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</si>
  <si>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</si>
  <si>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</si>
  <si>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</si>
  <si>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</si>
  <si>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</si>
  <si>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</si>
  <si>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</si>
  <si>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</si>
  <si>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</si>
  <si>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</si>
  <si>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</si>
  <si>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</si>
  <si>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</si>
  <si>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</si>
  <si>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</si>
  <si>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</si>
  <si>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</si>
  <si>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</si>
  <si>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</si>
  <si>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</si>
  <si>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</si>
  <si>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</si>
  <si>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</si>
  <si>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</si>
  <si>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</si>
  <si>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</si>
  <si>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</si>
  <si>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</si>
  <si>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</si>
  <si>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</si>
  <si>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</si>
  <si>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</si>
  <si>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</si>
  <si>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</si>
  <si>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</si>
  <si>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</si>
  <si>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</si>
  <si>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</si>
  <si>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</si>
  <si>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</si>
  <si>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</si>
  <si>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</si>
  <si>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</si>
  <si>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</si>
  <si>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</si>
  <si>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</si>
  <si>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</si>
  <si>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</si>
  <si>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</si>
  <si>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</si>
  <si>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</si>
  <si>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</si>
  <si>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</si>
  <si>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</si>
  <si>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</si>
  <si>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</si>
  <si>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</si>
  <si>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</si>
  <si>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</si>
  <si>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</si>
  <si>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</si>
  <si>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</si>
  <si>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</si>
  <si>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</si>
  <si>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</si>
  <si>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</si>
  <si>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</si>
  <si>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</si>
  <si>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</si>
  <si>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</si>
  <si>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</si>
  <si>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</si>
  <si>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</si>
  <si>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</si>
  <si>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</si>
  <si>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</si>
  <si>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</si>
  <si>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</si>
  <si>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</si>
  <si>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</si>
  <si>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</si>
  <si>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</si>
  <si>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</si>
  <si>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</si>
  <si>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</si>
  <si>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</si>
  <si>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</si>
  <si>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</si>
  <si>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</si>
  <si>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</si>
  <si>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</si>
  <si>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</si>
  <si>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</si>
  <si>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</si>
  <si>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</si>
  <si>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</si>
  <si>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</si>
  <si>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</si>
  <si>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</si>
  <si>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</si>
  <si>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</si>
  <si>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</si>
  <si>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</si>
  <si>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</si>
  <si>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</si>
  <si>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</si>
  <si>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</si>
  <si>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</si>
  <si>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</si>
  <si>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</si>
  <si>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</si>
  <si>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</si>
  <si>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</si>
  <si>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</si>
  <si>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</si>
  <si>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</si>
  <si>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</si>
  <si>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</si>
  <si>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</si>
  <si>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</si>
  <si>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</si>
  <si>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</si>
  <si>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</si>
  <si>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</si>
  <si>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</si>
  <si>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</si>
  <si>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</si>
  <si>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</si>
  <si>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</si>
  <si>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</si>
  <si>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</si>
  <si>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</si>
  <si>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</si>
  <si>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</si>
  <si>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</si>
  <si>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</si>
  <si>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</si>
  <si>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</si>
  <si>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</si>
  <si>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</si>
  <si>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</si>
  <si>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</si>
  <si>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</si>
  <si>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</si>
  <si>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</si>
  <si>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</si>
  <si>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</si>
  <si>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</si>
  <si>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</si>
  <si>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</si>
  <si>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</si>
  <si>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</si>
  <si>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</si>
  <si>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</si>
  <si>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</si>
  <si>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</si>
  <si>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</si>
  <si>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</si>
  <si>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</si>
  <si>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</si>
  <si>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</si>
  <si>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</si>
  <si>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</si>
  <si>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</si>
  <si>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</si>
  <si>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</si>
  <si>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</si>
  <si>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</si>
  <si>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</si>
  <si>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</si>
  <si>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</si>
  <si>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</si>
  <si>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</si>
  <si>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</si>
  <si>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</si>
  <si>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</si>
  <si>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</si>
  <si>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</si>
  <si>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</si>
  <si>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</si>
  <si>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</si>
  <si>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</si>
  <si>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</si>
  <si>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</si>
  <si>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</si>
  <si>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</si>
  <si>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</si>
  <si>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</si>
  <si>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</si>
  <si>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</si>
  <si>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</si>
  <si>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</si>
  <si>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</si>
  <si>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</si>
  <si>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</si>
  <si>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</si>
  <si>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</si>
  <si>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</si>
  <si>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</si>
  <si>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</si>
  <si>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</si>
  <si>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</si>
  <si>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</si>
  <si>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</si>
  <si>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</si>
  <si>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</si>
  <si>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</si>
  <si>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</si>
  <si>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</si>
  <si>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</si>
  <si>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</si>
  <si>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</si>
  <si>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</si>
  <si>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</si>
  <si>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</si>
  <si>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</si>
  <si>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</si>
  <si>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</si>
  <si>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</si>
  <si>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</si>
  <si>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</si>
  <si>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</si>
  <si>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</si>
  <si>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</si>
  <si>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</si>
  <si>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</si>
  <si>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</si>
  <si>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</si>
  <si>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</si>
  <si>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</si>
  <si>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</si>
  <si>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</si>
  <si>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</si>
  <si>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</si>
  <si>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</si>
  <si>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</si>
  <si>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</si>
  <si>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</si>
  <si>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</si>
  <si>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</si>
  <si>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</si>
  <si>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</si>
  <si>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</si>
  <si>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</si>
  <si>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</si>
  <si>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</si>
  <si>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</si>
  <si>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</si>
  <si>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</si>
  <si>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</si>
  <si>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</si>
  <si>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</si>
  <si>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</si>
  <si>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</si>
  <si>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</si>
  <si>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</si>
  <si>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</si>
  <si>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</si>
  <si>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</si>
  <si>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</si>
  <si>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</si>
  <si>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</si>
  <si>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</si>
  <si>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</si>
  <si>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</si>
  <si>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</si>
  <si>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</si>
  <si>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</si>
  <si>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</si>
  <si>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</si>
  <si>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</si>
  <si>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</si>
  <si>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</si>
  <si>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</si>
  <si>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</si>
  <si>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</si>
  <si>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</si>
  <si>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</si>
  <si>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</si>
  <si>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</si>
  <si>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</si>
  <si>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</si>
  <si>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</si>
  <si>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</si>
  <si>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</si>
  <si>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</si>
  <si>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</si>
  <si>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</si>
  <si>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</si>
  <si>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</si>
  <si>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</si>
  <si>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</si>
  <si>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</si>
  <si>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</si>
  <si>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</si>
  <si>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</si>
  <si>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</si>
  <si>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</si>
  <si>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</si>
  <si>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</si>
  <si>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</si>
  <si>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</si>
  <si>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</si>
  <si>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</si>
  <si>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</si>
  <si>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</si>
  <si>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</si>
  <si>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</si>
  <si>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</si>
  <si>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</si>
  <si>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</si>
  <si>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</si>
  <si>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</si>
  <si>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</si>
  <si>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</si>
  <si>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</si>
  <si>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</si>
  <si>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</si>
  <si>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</si>
  <si>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</si>
  <si>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</si>
  <si>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</si>
  <si>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</si>
  <si>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</si>
  <si>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</si>
  <si>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</si>
  <si>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</si>
  <si>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</si>
  <si>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</si>
  <si>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</si>
  <si>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</si>
  <si>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</si>
  <si>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</si>
  <si>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</si>
  <si>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</si>
  <si>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</si>
  <si>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</si>
  <si>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</si>
  <si>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</si>
  <si>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</si>
  <si>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</si>
  <si>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</si>
  <si>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</si>
  <si>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</si>
  <si>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</si>
  <si>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</si>
  <si>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</si>
  <si>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</si>
  <si>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</si>
  <si>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</si>
  <si>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</si>
  <si>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</si>
  <si>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</si>
  <si>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</si>
  <si>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</si>
  <si>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</si>
  <si>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</si>
  <si>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</si>
  <si>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</si>
  <si>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</si>
  <si>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</si>
  <si>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</si>
  <si>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</si>
  <si>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</si>
  <si>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</si>
  <si>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</si>
  <si>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</si>
  <si>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</si>
  <si>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</si>
  <si>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</si>
  <si>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</si>
  <si>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</si>
  <si>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</si>
  <si>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</si>
  <si>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</si>
  <si>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</si>
  <si>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</si>
  <si>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</si>
  <si>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</si>
  <si>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</si>
  <si>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</si>
  <si>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</si>
  <si>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</si>
  <si>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</si>
  <si>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</si>
  <si>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</si>
  <si>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</si>
  <si>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</si>
  <si>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</si>
  <si>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</si>
  <si>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</si>
  <si>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</si>
  <si>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</si>
  <si>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</si>
  <si>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</si>
  <si>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</si>
  <si>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</si>
  <si>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</si>
  <si>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</si>
  <si>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</si>
  <si>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</si>
  <si>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</si>
  <si>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</si>
  <si>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</si>
  <si>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</si>
  <si>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</si>
  <si>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</si>
  <si>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</si>
  <si>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</si>
  <si>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</si>
  <si>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</si>
  <si>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</si>
  <si>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</si>
  <si>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</si>
  <si>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</si>
  <si>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</si>
  <si>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</si>
  <si>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</si>
  <si>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</si>
  <si>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</si>
  <si>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</si>
  <si>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</si>
  <si>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</si>
  <si>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</si>
  <si>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</si>
  <si>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</si>
  <si>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</si>
  <si>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</si>
  <si>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</si>
  <si>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</si>
  <si>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</si>
  <si>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</si>
  <si>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</si>
  <si>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</si>
  <si>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</si>
  <si>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</si>
  <si>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</si>
  <si>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</si>
  <si>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</si>
  <si>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</si>
  <si>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</si>
  <si>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</si>
  <si>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</si>
  <si>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</si>
  <si>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</si>
  <si>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</si>
  <si>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</si>
  <si>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</si>
  <si>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</si>
  <si>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</si>
  <si>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</si>
  <si>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</si>
  <si>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</si>
  <si>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</si>
  <si>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</si>
  <si>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</si>
  <si>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</si>
  <si>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</si>
  <si>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</si>
  <si>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</si>
  <si>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</si>
  <si>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</si>
  <si>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</si>
  <si>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</si>
  <si>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</si>
  <si>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</si>
  <si>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</si>
  <si>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</si>
  <si>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</si>
  <si>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</si>
  <si>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</si>
  <si>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</si>
  <si>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</si>
  <si>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</si>
  <si>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</si>
  <si>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</si>
  <si>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</si>
  <si>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</si>
  <si>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</si>
  <si>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</si>
  <si>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</si>
  <si>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</si>
  <si>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</si>
  <si>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</si>
  <si>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</si>
  <si>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</si>
  <si>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</si>
  <si>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</si>
  <si>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</si>
  <si>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</si>
  <si>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</si>
  <si>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</si>
  <si>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</si>
  <si>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</si>
  <si>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</si>
  <si>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</si>
  <si>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</si>
  <si>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</si>
  <si>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</si>
  <si>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</si>
  <si>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</si>
  <si>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</si>
  <si>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</si>
  <si>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</si>
  <si>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</si>
  <si>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</si>
  <si>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</si>
  <si>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</si>
  <si>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</si>
  <si>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</si>
  <si>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</si>
  <si>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</si>
  <si>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</si>
  <si>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</si>
  <si>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</si>
  <si>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</si>
  <si>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</si>
  <si>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</si>
  <si>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</si>
  <si>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</si>
  <si>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</si>
  <si>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</si>
  <si>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</si>
  <si>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</si>
  <si>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</si>
  <si>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</si>
  <si>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</si>
  <si>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</si>
  <si>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</si>
  <si>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</si>
  <si>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</si>
  <si>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</si>
  <si>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</si>
  <si>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</si>
  <si>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</si>
  <si>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</si>
  <si>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</si>
  <si>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</si>
  <si>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</si>
  <si>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</si>
  <si>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</si>
  <si>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</si>
  <si>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</si>
  <si>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</si>
  <si>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</si>
  <si>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</si>
  <si>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</si>
  <si>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</si>
  <si>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</si>
  <si>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</si>
  <si>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</si>
  <si>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</si>
  <si>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</si>
  <si>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</si>
  <si>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</si>
  <si>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</si>
  <si>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</si>
  <si>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</si>
  <si>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</si>
  <si>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</si>
  <si>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</si>
  <si>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</si>
  <si>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</si>
  <si>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</si>
  <si>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</si>
  <si>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</si>
  <si>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</si>
  <si>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</si>
  <si>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</si>
  <si>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</si>
  <si>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</si>
  <si>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</si>
  <si>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</si>
  <si>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</si>
  <si>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</si>
  <si>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</si>
  <si>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</si>
  <si>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</si>
  <si>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</si>
  <si>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</si>
  <si>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</si>
  <si>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</si>
  <si>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</si>
  <si>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</si>
  <si>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</si>
  <si>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</si>
  <si>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</si>
  <si>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</si>
  <si>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</si>
  <si>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</si>
  <si>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</si>
  <si>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</si>
  <si>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</si>
  <si>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</si>
  <si>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</si>
  <si>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</si>
  <si>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</si>
  <si>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</si>
  <si>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</si>
  <si>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</si>
  <si>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</si>
  <si>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</si>
  <si>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</si>
  <si>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</si>
  <si>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</si>
  <si>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</si>
  <si>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</si>
  <si>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</si>
  <si>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</si>
  <si>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</si>
  <si>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</si>
  <si>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</si>
  <si>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</si>
  <si>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</si>
  <si>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</si>
  <si>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</si>
  <si>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</si>
  <si>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</si>
  <si>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</si>
  <si>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</si>
  <si>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</si>
  <si>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</si>
  <si>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</si>
  <si>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</si>
  <si>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</si>
  <si>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</si>
  <si>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</si>
  <si>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</si>
  <si>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</si>
  <si>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</si>
  <si>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</si>
  <si>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</si>
  <si>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</si>
  <si>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</si>
  <si>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</si>
  <si>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</si>
  <si>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</si>
  <si>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</si>
  <si>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</si>
  <si>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</si>
  <si>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</si>
  <si>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</si>
  <si>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</si>
  <si>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</si>
  <si>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</si>
  <si>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</si>
  <si>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</si>
  <si>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</si>
  <si>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</si>
  <si>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</si>
  <si>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</si>
  <si>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</si>
  <si>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</si>
  <si>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</si>
  <si>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</si>
  <si>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</si>
  <si>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</si>
  <si>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</si>
  <si>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</si>
  <si>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</si>
  <si>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</si>
  <si>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</si>
  <si>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</si>
  <si>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</si>
  <si>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</si>
  <si>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</si>
  <si>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</si>
  <si>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</si>
  <si>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</si>
  <si>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</si>
  <si>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</si>
  <si>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</si>
  <si>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</si>
  <si>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</si>
  <si>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</si>
  <si>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</si>
  <si>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</si>
  <si>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</si>
  <si>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</si>
  <si>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</si>
  <si>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</si>
  <si>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</si>
  <si>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</si>
  <si>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</si>
  <si>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</si>
  <si>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</si>
  <si>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</si>
  <si>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</si>
  <si>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</si>
  <si>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</si>
  <si>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</si>
  <si>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</si>
  <si>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</si>
  <si>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</si>
  <si>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</si>
  <si>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</si>
  <si>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</si>
  <si>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</si>
  <si>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</si>
  <si>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</si>
  <si>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</si>
  <si>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</si>
  <si>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</si>
  <si>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</si>
  <si>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</si>
  <si>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</si>
  <si>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</si>
  <si>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</si>
  <si>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</si>
  <si>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</si>
  <si>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</si>
  <si>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</si>
  <si>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</si>
  <si>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</si>
  <si>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</si>
  <si>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</si>
  <si>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</si>
  <si>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</si>
  <si>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</si>
  <si>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</si>
  <si>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</si>
  <si>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</si>
  <si>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</si>
  <si>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</si>
  <si>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</si>
  <si>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</si>
  <si>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</si>
  <si>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</si>
  <si>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</si>
  <si>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</si>
  <si>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</si>
  <si>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</si>
  <si>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</si>
  <si>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</si>
  <si>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</si>
  <si>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</si>
  <si>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</si>
  <si>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</si>
  <si>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</si>
  <si>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</si>
  <si>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</si>
  <si>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</si>
  <si>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</si>
  <si>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</si>
  <si>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</si>
  <si>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</si>
  <si>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</si>
  <si>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</si>
  <si>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</si>
  <si>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</si>
  <si>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</si>
  <si>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</si>
  <si>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</si>
  <si>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</si>
  <si>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</si>
  <si>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</si>
  <si>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</si>
  <si>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</si>
  <si>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</si>
  <si>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</si>
  <si>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</si>
  <si>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</si>
  <si>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</si>
  <si>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</si>
  <si>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</si>
  <si>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</si>
  <si>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</si>
  <si>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</si>
  <si>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</si>
  <si>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</si>
  <si>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</si>
  <si>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</si>
  <si>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</si>
  <si>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</si>
  <si>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</si>
  <si>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</si>
  <si>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</si>
  <si>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</si>
  <si>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</si>
  <si>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</si>
  <si>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</si>
  <si>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</si>
  <si>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</si>
  <si>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</si>
  <si>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</si>
  <si>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</si>
  <si>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</si>
  <si>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</si>
  <si>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</si>
  <si>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</si>
  <si>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</si>
  <si>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</si>
  <si>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</si>
  <si>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</si>
  <si>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</si>
  <si>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</si>
  <si>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</si>
  <si>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</si>
  <si>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</si>
  <si>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</si>
  <si>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</si>
  <si>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</si>
  <si>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</si>
  <si>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</si>
  <si>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</si>
  <si>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</si>
  <si>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</si>
  <si>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</si>
  <si>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</si>
  <si>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</si>
  <si>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</si>
  <si>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</si>
  <si>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</si>
  <si>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</si>
  <si>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</si>
  <si>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</si>
  <si>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</si>
  <si>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</si>
  <si>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</si>
  <si>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</si>
  <si>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</si>
  <si>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</si>
  <si>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</si>
  <si>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</si>
  <si>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</si>
  <si>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</si>
  <si>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</si>
  <si>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</si>
  <si>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</si>
  <si>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</si>
  <si>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</si>
  <si>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</si>
  <si>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</si>
  <si>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</si>
  <si>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</si>
  <si>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</si>
  <si>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</si>
  <si>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</si>
  <si>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</si>
  <si>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</si>
  <si>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</si>
  <si>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</si>
  <si>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</si>
  <si>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</si>
  <si>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</si>
  <si>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</si>
  <si>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</si>
  <si>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</si>
  <si>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</si>
  <si>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</si>
  <si>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</si>
  <si>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</si>
  <si>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</si>
  <si>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</si>
  <si>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</si>
  <si>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</si>
  <si>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</si>
  <si>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</si>
  <si>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</si>
  <si>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</si>
  <si>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</si>
  <si>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</si>
  <si>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</si>
  <si>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</si>
  <si>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</si>
  <si>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</si>
  <si>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</si>
  <si>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</si>
  <si>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</si>
  <si>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</si>
  <si>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</si>
  <si>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</si>
  <si>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</si>
  <si>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</si>
  <si>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</si>
  <si>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</si>
  <si>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</si>
  <si>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</si>
  <si>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</si>
  <si>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</si>
  <si>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</si>
  <si>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</si>
  <si>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</si>
  <si>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</si>
  <si>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</si>
  <si>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</si>
  <si>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</si>
  <si>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</si>
  <si>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</si>
  <si>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</si>
  <si>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</si>
  <si>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</si>
  <si>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</si>
  <si>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</si>
  <si>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</si>
  <si>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</si>
  <si>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</si>
  <si>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</si>
  <si>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</si>
  <si>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</si>
  <si>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</si>
  <si>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</si>
  <si>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</si>
  <si>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</si>
  <si>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</si>
  <si>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</si>
  <si>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</si>
  <si>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</si>
  <si>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</si>
  <si>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</si>
  <si>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</si>
  <si>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</si>
  <si>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</si>
  <si>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</si>
  <si>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</si>
  <si>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</si>
  <si>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</si>
  <si>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</si>
  <si>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</si>
  <si>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</si>
  <si>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</si>
  <si>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</si>
  <si>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</si>
  <si>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</si>
  <si>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</si>
  <si>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</si>
  <si>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</si>
  <si>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</si>
  <si>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</si>
  <si>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</si>
  <si>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</si>
  <si>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</si>
  <si>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</si>
  <si>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</si>
  <si>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</si>
  <si>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</si>
  <si>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</si>
  <si>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</si>
  <si>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</si>
  <si>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</si>
  <si>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</si>
  <si>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</si>
  <si>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</si>
  <si>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</si>
  <si>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</si>
  <si>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</si>
  <si>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</si>
  <si>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</si>
  <si>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</si>
  <si>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</si>
  <si>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</si>
  <si>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</si>
  <si>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</si>
  <si>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</si>
  <si>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</si>
  <si>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</si>
  <si>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</si>
  <si>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</si>
  <si>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</si>
  <si>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</si>
  <si>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</si>
  <si>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</si>
  <si>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</si>
  <si>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</si>
  <si>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</si>
  <si>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</si>
  <si>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</si>
  <si>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</si>
  <si>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</si>
  <si>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</si>
  <si>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</si>
  <si>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</si>
  <si>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</si>
  <si>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</si>
  <si>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</si>
  <si>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</si>
  <si>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</si>
  <si>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</si>
  <si>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</si>
  <si>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</si>
  <si>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</si>
  <si>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</si>
  <si>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</si>
  <si>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</si>
  <si>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</si>
  <si>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</si>
  <si>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</si>
  <si>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</si>
  <si>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</si>
  <si>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</si>
  <si>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</si>
  <si>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</si>
  <si>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</si>
  <si>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</si>
  <si>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</si>
  <si>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</si>
  <si>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</si>
  <si>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</si>
  <si>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</si>
  <si>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</si>
  <si>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</si>
  <si>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</si>
  <si>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</si>
  <si>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</si>
  <si>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</si>
  <si>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</si>
  <si>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</si>
  <si>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</si>
  <si>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</si>
  <si>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</si>
  <si>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</si>
  <si>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</si>
  <si>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</si>
  <si>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</si>
  <si>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</si>
  <si>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</si>
  <si>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</si>
  <si>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</si>
  <si>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</si>
  <si>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</si>
  <si>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</si>
  <si>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</si>
  <si>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</si>
  <si>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</si>
  <si>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</si>
  <si>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</si>
  <si>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</si>
  <si>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</si>
  <si>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</si>
  <si>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</si>
  <si>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</si>
  <si>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</si>
  <si>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</si>
  <si>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</si>
  <si>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</si>
  <si>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</si>
  <si>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</si>
  <si>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</si>
  <si>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</si>
  <si>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</si>
  <si>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</si>
  <si>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</si>
  <si>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</si>
  <si>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</si>
  <si>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</si>
  <si>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</si>
  <si>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</si>
  <si>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</si>
  <si>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</si>
  <si>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</si>
  <si>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</si>
  <si>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</si>
  <si>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</si>
  <si>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</si>
  <si>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</si>
  <si>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</si>
  <si>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</si>
  <si>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</si>
  <si>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</si>
  <si>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</si>
  <si>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</si>
  <si>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</si>
  <si>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</si>
  <si>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</si>
  <si>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</si>
  <si>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</si>
  <si>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</si>
  <si>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</si>
  <si>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</si>
  <si>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</si>
  <si>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</si>
  <si>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</si>
  <si>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</si>
  <si>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</si>
  <si>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</si>
  <si>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</si>
  <si>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</si>
  <si>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</si>
  <si>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</si>
  <si>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</si>
  <si>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</si>
  <si>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</si>
  <si>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</si>
  <si>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</si>
  <si>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</si>
  <si>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</si>
  <si>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</si>
  <si>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</si>
  <si>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</si>
  <si>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</si>
  <si>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</si>
  <si>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</si>
  <si>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</si>
  <si>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</si>
  <si>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</si>
  <si>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</si>
  <si>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</si>
  <si>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</si>
  <si>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</si>
  <si>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</si>
  <si>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</si>
  <si>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</si>
  <si>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</si>
  <si>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</si>
  <si>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</si>
  <si>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</si>
  <si>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</si>
  <si>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</si>
  <si>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</si>
  <si>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</si>
  <si>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</si>
  <si>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</si>
  <si>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</si>
  <si>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</si>
  <si>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</si>
  <si>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</si>
  <si>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</si>
  <si>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</si>
  <si>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</si>
  <si>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</si>
  <si>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</si>
  <si>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</si>
  <si>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</si>
  <si>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</si>
  <si>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</si>
  <si>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</si>
  <si>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</si>
  <si>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</si>
  <si>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</si>
  <si>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</si>
  <si>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</si>
  <si>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</si>
  <si>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</si>
  <si>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</si>
  <si>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</si>
  <si>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</si>
  <si>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</si>
  <si>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</si>
  <si>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</si>
  <si>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</si>
  <si>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</si>
  <si>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</si>
  <si>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</si>
  <si>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</si>
  <si>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</si>
  <si>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</si>
  <si>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</si>
  <si>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</si>
  <si>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</si>
  <si>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</si>
  <si>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</si>
  <si>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</si>
  <si>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</si>
  <si>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</si>
  <si>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</si>
  <si>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</si>
  <si>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</si>
  <si>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</si>
  <si>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</si>
  <si>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</si>
  <si>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</si>
  <si>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</si>
  <si>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</si>
  <si>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</si>
  <si>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</si>
  <si>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</si>
  <si>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</si>
  <si>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</si>
  <si>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</si>
  <si>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</si>
  <si>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</si>
  <si>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</si>
  <si>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</si>
  <si>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</si>
  <si>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</si>
  <si>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</si>
  <si>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</si>
  <si>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</si>
  <si>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</si>
  <si>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</si>
  <si>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</si>
  <si>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</si>
  <si>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</si>
  <si>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</si>
  <si>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</si>
  <si>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</si>
  <si>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</si>
  <si>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</si>
  <si>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</si>
  <si>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</si>
  <si>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</si>
  <si>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</si>
  <si>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</si>
  <si>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</si>
  <si>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</si>
  <si>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</si>
  <si>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</si>
  <si>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</si>
  <si>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</si>
  <si>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</si>
  <si>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</si>
  <si>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</si>
  <si>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</si>
  <si>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</si>
  <si>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</si>
  <si>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</si>
  <si>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</si>
  <si>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</si>
  <si>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</si>
  <si>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</si>
  <si>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</si>
  <si>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</si>
  <si>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</si>
  <si>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</si>
  <si>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</si>
  <si>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</si>
  <si>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</si>
  <si>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</si>
  <si>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</si>
  <si>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</si>
  <si>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</si>
  <si>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</si>
  <si>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</si>
  <si>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</si>
  <si>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</si>
  <si>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</si>
  <si>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</si>
  <si>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</si>
  <si>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</si>
  <si>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</si>
  <si>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</si>
  <si>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</si>
  <si>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</si>
  <si>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</si>
  <si>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</si>
  <si>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</si>
  <si>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</si>
  <si>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</si>
  <si>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</si>
  <si>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</si>
  <si>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</si>
  <si>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</si>
  <si>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</si>
  <si>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</si>
  <si>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</si>
  <si>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</si>
  <si>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</si>
  <si>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</si>
  <si>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</si>
  <si>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</si>
  <si>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</si>
  <si>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</si>
  <si>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</si>
  <si>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</si>
  <si>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</si>
  <si>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</si>
  <si>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</si>
  <si>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</si>
  <si>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</si>
  <si>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</si>
  <si>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</si>
  <si>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</si>
  <si>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</si>
  <si>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</si>
  <si>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</si>
  <si>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</si>
  <si>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</si>
  <si>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</si>
  <si>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</si>
  <si>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</si>
  <si>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</si>
  <si>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</si>
  <si>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</si>
  <si>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</si>
  <si>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</si>
  <si>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</si>
  <si>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</si>
  <si>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</si>
  <si>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</si>
  <si>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</si>
  <si>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</si>
  <si>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</si>
  <si>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</si>
  <si>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</si>
  <si>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</si>
  <si>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</si>
  <si>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</si>
  <si>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</si>
  <si>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</si>
  <si>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</si>
  <si>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</si>
  <si>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</si>
  <si>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</si>
  <si>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</si>
  <si>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</si>
  <si>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</si>
  <si>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</si>
  <si>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</si>
  <si>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</si>
  <si>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</si>
  <si>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</si>
  <si>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</si>
  <si>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</si>
  <si>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</si>
  <si>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</si>
  <si>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</si>
  <si>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</si>
  <si>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</si>
  <si>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</si>
  <si>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</si>
  <si>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</si>
  <si>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</si>
  <si>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</si>
  <si>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</si>
  <si>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</si>
  <si>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</si>
  <si>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</si>
  <si>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</si>
  <si>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</si>
  <si>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</si>
  <si>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</si>
  <si>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</si>
  <si>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</si>
  <si>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</si>
  <si>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</si>
  <si>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</si>
  <si>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</si>
  <si>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</si>
  <si>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</si>
  <si>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</si>
  <si>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</si>
  <si>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</si>
  <si>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</si>
  <si>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</si>
  <si>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</si>
  <si>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</si>
  <si>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</si>
  <si>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</si>
  <si>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</si>
  <si>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</si>
  <si>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</si>
  <si>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</si>
  <si>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</si>
  <si>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</si>
  <si>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</si>
  <si>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</si>
  <si>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</si>
  <si>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</si>
  <si>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</si>
  <si>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</si>
  <si>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</si>
  <si>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</si>
  <si>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</si>
  <si>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</si>
  <si>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</si>
  <si>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</si>
  <si>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</si>
  <si>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</si>
  <si>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</si>
  <si>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</si>
  <si>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</si>
  <si>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</si>
  <si>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</si>
  <si>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</si>
  <si>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</si>
  <si>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</si>
  <si>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</si>
  <si>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</si>
  <si>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</si>
  <si>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</si>
  <si>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</si>
  <si>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</si>
  <si>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</si>
  <si>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</si>
  <si>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</si>
  <si>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</si>
  <si>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</si>
  <si>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</si>
  <si>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</si>
  <si>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</si>
  <si>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</si>
  <si>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</si>
  <si>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</si>
  <si>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</si>
  <si>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</si>
  <si>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</si>
  <si>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</si>
  <si>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</si>
  <si>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</si>
  <si>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</si>
  <si>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</si>
  <si>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</si>
  <si>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</si>
  <si>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</si>
  <si>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</si>
  <si>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</si>
  <si>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</si>
  <si>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</si>
  <si>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</si>
  <si>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</si>
  <si>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</si>
  <si>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</si>
  <si>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</si>
  <si>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</si>
  <si>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</si>
  <si>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</si>
  <si>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</si>
  <si>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</si>
  <si>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</si>
  <si>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</si>
  <si>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</si>
  <si>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</si>
  <si>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</si>
  <si>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</si>
  <si>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</si>
  <si>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</si>
  <si>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</si>
  <si>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</si>
  <si>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</si>
  <si>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</si>
  <si>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</si>
  <si>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</si>
  <si>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</si>
  <si>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</si>
  <si>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</si>
  <si>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</si>
  <si>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</si>
  <si>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</si>
  <si>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</si>
  <si>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</si>
  <si>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</si>
  <si>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</si>
  <si>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</si>
  <si>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</si>
  <si>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</si>
  <si>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</si>
  <si>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</si>
  <si>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</si>
  <si>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</si>
  <si>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</si>
  <si>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</si>
  <si>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</si>
  <si>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</si>
  <si>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</si>
  <si>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</si>
  <si>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</si>
  <si>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</si>
  <si>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</si>
  <si>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</si>
  <si>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</si>
  <si>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</si>
  <si>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</si>
  <si>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</si>
  <si>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</si>
  <si>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</si>
  <si>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</si>
  <si>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</si>
  <si>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</si>
  <si>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</si>
  <si>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</si>
  <si>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</si>
  <si>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</si>
  <si>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</si>
  <si>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</si>
  <si>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</si>
  <si>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</si>
  <si>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</si>
  <si>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</si>
  <si>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</si>
  <si>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</si>
  <si>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</si>
  <si>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</si>
  <si>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</si>
  <si>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</si>
  <si>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</si>
  <si>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</si>
  <si>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</si>
  <si>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</si>
  <si>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</si>
  <si>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</si>
  <si>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</si>
  <si>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</si>
  <si>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</si>
  <si>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</si>
  <si>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</si>
  <si>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</si>
  <si>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</si>
  <si>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</si>
  <si>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</si>
  <si>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</si>
  <si>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</si>
  <si>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</si>
  <si>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</si>
  <si>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</si>
  <si>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</si>
  <si>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</si>
  <si>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</si>
  <si>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</si>
  <si>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</si>
  <si>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</si>
  <si>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</si>
  <si>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</si>
  <si>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</si>
  <si>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</si>
  <si>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</si>
  <si>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</si>
  <si>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</si>
  <si>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</si>
  <si>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</si>
  <si>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</si>
  <si>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</si>
  <si>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</si>
  <si>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</si>
  <si>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</si>
  <si>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</si>
  <si>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</si>
  <si>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</si>
  <si>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</si>
  <si>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</si>
  <si>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</si>
  <si>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</si>
  <si>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</si>
  <si>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</si>
  <si>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</si>
  <si>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</si>
  <si>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</si>
  <si>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</si>
  <si>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</si>
  <si>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</si>
  <si>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</si>
  <si>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</si>
  <si>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</si>
  <si>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</si>
  <si>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</si>
  <si>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</si>
  <si>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</si>
  <si>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</si>
  <si>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</si>
  <si>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</si>
  <si>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</si>
  <si>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</si>
  <si>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</si>
  <si>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</si>
  <si>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</si>
  <si>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</si>
  <si>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</si>
  <si>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</si>
  <si>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</si>
  <si>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</si>
  <si>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</si>
  <si>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</si>
  <si>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</si>
  <si>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</si>
  <si>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</si>
  <si>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</si>
  <si>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</si>
  <si>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</si>
  <si>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</si>
  <si>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</si>
  <si>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</si>
  <si>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</si>
  <si>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</si>
  <si>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</si>
  <si>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</si>
  <si>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</si>
  <si>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</si>
  <si>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</si>
  <si>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</si>
  <si>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</si>
  <si>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</si>
  <si>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</si>
  <si>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</si>
  <si>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</si>
  <si>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</si>
  <si>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</si>
  <si>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</si>
  <si>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</si>
  <si>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</si>
  <si>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</si>
  <si>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</si>
  <si>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</si>
  <si>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</si>
  <si>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</si>
  <si>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</si>
  <si>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</si>
  <si>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</si>
  <si>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</si>
  <si>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</si>
  <si>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</si>
  <si>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</si>
  <si>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</si>
  <si>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</si>
  <si>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</si>
  <si>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</si>
  <si>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</si>
  <si>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</si>
  <si>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</si>
  <si>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</si>
  <si>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</si>
  <si>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</si>
  <si>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</si>
  <si>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</si>
  <si>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</si>
  <si>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</si>
  <si>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</si>
  <si>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</si>
  <si>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</si>
  <si>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</si>
  <si>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</si>
  <si>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</si>
  <si>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</si>
  <si>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</si>
  <si>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</si>
  <si>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</si>
  <si>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</si>
  <si>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</si>
  <si>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</si>
  <si>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</si>
  <si>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</si>
  <si>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</si>
  <si>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</si>
  <si>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</si>
  <si>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</si>
  <si>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</si>
  <si>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</si>
  <si>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</si>
  <si>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</si>
  <si>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</si>
  <si>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</si>
  <si>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</si>
  <si>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</si>
  <si>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</si>
  <si>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</si>
  <si>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</si>
  <si>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</si>
  <si>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</si>
  <si>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</si>
  <si>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</si>
  <si>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</si>
  <si>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</si>
  <si>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</si>
  <si>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</si>
  <si>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</si>
  <si>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</si>
  <si>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</si>
  <si>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</si>
  <si>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</si>
  <si>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</si>
  <si>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</si>
  <si>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</si>
  <si>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</si>
  <si>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</si>
  <si>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</si>
  <si>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</si>
  <si>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</si>
  <si>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</si>
  <si>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</si>
  <si>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</si>
  <si>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</si>
  <si>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</si>
  <si>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</si>
  <si>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</si>
  <si>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</si>
  <si>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</si>
  <si>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</si>
  <si>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</si>
  <si>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</si>
  <si>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</si>
  <si>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</si>
  <si>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</si>
  <si>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</si>
  <si>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</si>
  <si>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</si>
  <si>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</si>
  <si>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</si>
  <si>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</si>
  <si>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</si>
  <si>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</si>
  <si>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</si>
  <si>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</si>
  <si>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</si>
  <si>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</si>
  <si>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</si>
  <si>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</si>
  <si>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</si>
  <si>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</si>
  <si>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</si>
  <si>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</si>
  <si>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</si>
  <si>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</si>
  <si>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</si>
  <si>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</si>
  <si>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</si>
  <si>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</si>
  <si>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</si>
  <si>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</si>
  <si>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</si>
  <si>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</si>
  <si>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</si>
  <si>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</si>
  <si>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</si>
  <si>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</si>
  <si>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</si>
  <si>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</si>
  <si>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</si>
  <si>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</si>
  <si>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</si>
  <si>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</si>
  <si>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</si>
  <si>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</si>
  <si>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</si>
  <si>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</si>
  <si>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</si>
  <si>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</si>
  <si>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</si>
  <si>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</si>
  <si>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</si>
  <si>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</si>
  <si>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</si>
  <si>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</si>
  <si>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</si>
  <si>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</si>
  <si>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</si>
  <si>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</si>
  <si>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</si>
  <si>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</si>
  <si>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</si>
  <si>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</si>
  <si>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</si>
  <si>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</si>
  <si>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</si>
  <si>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</si>
  <si>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</si>
  <si>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</si>
  <si>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</si>
  <si>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</si>
  <si>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</si>
  <si>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</si>
  <si>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</si>
  <si>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</si>
  <si>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</si>
  <si>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</si>
  <si>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</si>
  <si>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</si>
  <si>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</si>
  <si>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</si>
  <si>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</si>
  <si>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</si>
  <si>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</si>
  <si>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</si>
  <si>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</si>
  <si>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</si>
  <si>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</si>
  <si>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</si>
  <si>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</si>
  <si>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</si>
  <si>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</si>
  <si>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</si>
  <si>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</si>
  <si>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</si>
  <si>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</si>
  <si>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</si>
  <si>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</si>
  <si>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</si>
  <si>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</si>
  <si>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</si>
  <si>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</si>
  <si>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</si>
  <si>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</si>
  <si>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</si>
  <si>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</si>
  <si>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</si>
  <si>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</si>
  <si>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</si>
  <si>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</si>
  <si>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</si>
  <si>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</si>
  <si>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</si>
  <si>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</si>
  <si>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</si>
  <si>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</si>
  <si>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</si>
  <si>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</si>
  <si>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</si>
  <si>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</si>
  <si>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</si>
  <si>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</si>
  <si>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</si>
  <si>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</si>
  <si>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</si>
  <si>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</si>
  <si>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</si>
  <si>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</si>
  <si>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</si>
  <si>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</si>
  <si>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</si>
  <si>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</si>
  <si>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</si>
  <si>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</si>
  <si>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</si>
  <si>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</si>
  <si>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</si>
  <si>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</si>
  <si>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</si>
  <si>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</si>
  <si>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</si>
  <si>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</si>
  <si>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</si>
  <si>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</si>
  <si>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</si>
  <si>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</si>
  <si>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</si>
  <si>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</si>
  <si>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</si>
  <si>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</si>
  <si>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</si>
  <si>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</si>
  <si>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</si>
  <si>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</si>
  <si>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</si>
  <si>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</si>
  <si>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</si>
  <si>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</si>
  <si>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</si>
  <si>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</si>
  <si>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</si>
  <si>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</si>
  <si>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</si>
  <si>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</si>
  <si>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</si>
  <si>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</si>
  <si>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</si>
  <si>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</si>
  <si>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</si>
  <si>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</si>
  <si>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</si>
  <si>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</si>
  <si>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</si>
  <si>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</si>
  <si>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</si>
  <si>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</si>
  <si>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</si>
  <si>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</si>
  <si>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</si>
  <si>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</si>
  <si>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</si>
  <si>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</si>
  <si>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</si>
  <si>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</si>
  <si>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</si>
  <si>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</si>
  <si>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</si>
  <si>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</si>
  <si>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</si>
  <si>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</si>
  <si>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</si>
  <si>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</si>
  <si>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</si>
  <si>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</si>
  <si>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</si>
  <si>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</si>
  <si>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</si>
  <si>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</si>
  <si>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</si>
  <si>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</si>
  <si>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</si>
  <si>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</si>
  <si>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</si>
  <si>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</si>
  <si>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</si>
  <si>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</si>
  <si>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</si>
  <si>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</si>
  <si>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</si>
  <si>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</si>
  <si>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</si>
  <si>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</si>
  <si>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</si>
  <si>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</si>
  <si>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</si>
  <si>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</si>
  <si>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</si>
  <si>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</si>
  <si>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</si>
  <si>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</si>
  <si>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</si>
  <si>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</si>
  <si>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</si>
  <si>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</si>
  <si>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</si>
  <si>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</si>
  <si>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</si>
  <si>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</si>
  <si>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</si>
  <si>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</si>
  <si>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</si>
  <si>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</si>
  <si>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</si>
  <si>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</si>
  <si>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</si>
  <si>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</si>
  <si>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</si>
  <si>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</si>
  <si>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</si>
  <si>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</si>
  <si>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</si>
  <si>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</si>
  <si>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</si>
  <si>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</si>
  <si>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</si>
  <si>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</si>
  <si>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</si>
  <si>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</si>
  <si>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</si>
  <si>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</si>
  <si>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</si>
  <si>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</si>
  <si>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</si>
  <si>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</si>
  <si>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</si>
  <si>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</si>
  <si>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</si>
  <si>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</si>
  <si>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</si>
  <si>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</si>
  <si>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</si>
  <si>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</si>
  <si>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</si>
  <si>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</si>
  <si>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</si>
  <si>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</si>
  <si>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</si>
  <si>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</si>
  <si>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</si>
  <si>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</si>
  <si>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</si>
  <si>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</si>
  <si>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</si>
  <si>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</si>
  <si>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</si>
  <si>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</si>
  <si>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</si>
  <si>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</si>
  <si>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</si>
  <si>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</si>
  <si>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</si>
  <si>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</si>
  <si>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</si>
  <si>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</si>
  <si>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</si>
  <si>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</si>
  <si>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</si>
  <si>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</si>
  <si>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</si>
  <si>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</si>
  <si>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</si>
  <si>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</si>
  <si>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</si>
  <si>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</si>
  <si>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</si>
  <si>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</si>
  <si>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</si>
  <si>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</si>
  <si>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</si>
  <si>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</si>
  <si>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</si>
  <si>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</si>
  <si>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</si>
  <si>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</si>
  <si>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</si>
  <si>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</si>
  <si>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</si>
  <si>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</si>
  <si>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</si>
  <si>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</si>
  <si>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</si>
  <si>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</si>
  <si>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</si>
  <si>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</si>
  <si>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</si>
  <si>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</si>
  <si>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</si>
  <si>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</si>
  <si>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</si>
  <si>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</si>
  <si>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</si>
  <si>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</si>
  <si>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</si>
  <si>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</si>
  <si>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</si>
  <si>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</si>
  <si>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</si>
  <si>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</si>
  <si>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</si>
  <si>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</si>
  <si>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</si>
  <si>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</si>
  <si>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</si>
  <si>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</si>
  <si>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</si>
  <si>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</si>
  <si>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</si>
  <si>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</si>
  <si>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</si>
  <si>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</si>
  <si>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</si>
  <si>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</si>
  <si>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</si>
  <si>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</si>
  <si>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</si>
  <si>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</si>
  <si>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</si>
  <si>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</si>
  <si>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</si>
  <si>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</si>
  <si>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</si>
  <si>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</si>
  <si>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</si>
  <si>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</si>
  <si>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</si>
  <si>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</si>
  <si>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</si>
  <si>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</si>
  <si>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</si>
  <si>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</si>
  <si>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</si>
  <si>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</si>
  <si>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</si>
  <si>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</si>
  <si>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</si>
  <si>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</si>
  <si>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</si>
  <si>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</si>
  <si>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</si>
  <si>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</si>
  <si>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</si>
  <si>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</si>
  <si>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</si>
  <si>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</si>
  <si>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</si>
  <si>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</si>
  <si>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</si>
  <si>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</si>
  <si>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</si>
  <si>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</si>
  <si>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</si>
  <si>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</si>
  <si>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</si>
  <si>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</si>
  <si>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</si>
  <si>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</si>
  <si>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</si>
  <si>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</si>
  <si>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</si>
  <si>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</si>
  <si>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</si>
  <si>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</si>
  <si>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</si>
  <si>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</si>
  <si>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</si>
  <si>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</si>
  <si>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</si>
  <si>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</si>
  <si>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</si>
  <si>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</si>
  <si>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</si>
  <si>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</si>
  <si>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</si>
  <si>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</si>
  <si>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</si>
  <si>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</si>
  <si>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</si>
  <si>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</si>
  <si>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</si>
  <si>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</si>
  <si>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</si>
  <si>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</si>
  <si>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</si>
  <si>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</si>
  <si>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</si>
  <si>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</si>
  <si>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</si>
  <si>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</si>
  <si>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</si>
  <si>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</si>
  <si>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</si>
  <si>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</si>
  <si>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</si>
  <si>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</si>
  <si>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</si>
  <si>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</si>
  <si>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</si>
  <si>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</si>
  <si>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</si>
  <si>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</si>
  <si>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</si>
  <si>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</si>
  <si>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</si>
  <si>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</si>
  <si>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</si>
  <si>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</si>
  <si>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</si>
  <si>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</si>
  <si>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</si>
  <si>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</si>
  <si>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</si>
  <si>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</si>
  <si>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</si>
  <si>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</si>
  <si>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</si>
  <si>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</si>
  <si>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</si>
  <si>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</si>
  <si>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</si>
  <si>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</si>
  <si>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</si>
  <si>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</si>
  <si>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</si>
  <si>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</si>
  <si>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</si>
  <si>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</si>
  <si>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</si>
  <si>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</si>
  <si>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</si>
  <si>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</si>
  <si>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</si>
  <si>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</si>
  <si>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</si>
  <si>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</si>
  <si>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</si>
  <si>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</si>
  <si>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</si>
  <si>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</si>
  <si>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</si>
  <si>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</si>
  <si>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</si>
  <si>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</si>
  <si>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</si>
  <si>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</si>
  <si>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</si>
  <si>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</si>
  <si>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</si>
  <si>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</si>
  <si>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</si>
  <si>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</si>
  <si>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</si>
  <si>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</si>
  <si>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</si>
  <si>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</si>
  <si>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</si>
  <si>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</si>
  <si>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</si>
  <si>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</si>
  <si>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</si>
  <si>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</si>
  <si>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</si>
  <si>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</si>
  <si>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</si>
  <si>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</si>
  <si>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</si>
  <si>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</si>
  <si>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</si>
  <si>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</si>
  <si>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</si>
  <si>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</si>
  <si>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</si>
  <si>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</si>
  <si>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</si>
  <si>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</si>
  <si>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</si>
  <si>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</si>
  <si>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</si>
  <si>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</si>
  <si>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</si>
  <si>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</si>
  <si>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</si>
  <si>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</si>
  <si>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</si>
  <si>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</si>
  <si>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</si>
  <si>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</si>
  <si>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</si>
  <si>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</si>
  <si>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</si>
  <si>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</si>
  <si>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</si>
  <si>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</si>
  <si>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</si>
  <si>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</si>
  <si>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</si>
  <si>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</si>
  <si>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</si>
  <si>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</si>
  <si>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</si>
  <si>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</si>
  <si>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</si>
  <si>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</si>
  <si>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</si>
  <si>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</si>
  <si>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</si>
  <si>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</si>
  <si>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</si>
  <si>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</si>
  <si>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</si>
  <si>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</si>
  <si>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</si>
  <si>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</si>
  <si>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</si>
  <si>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</si>
  <si>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</si>
  <si>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</si>
  <si>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</si>
  <si>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</si>
  <si>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</si>
  <si>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</si>
  <si>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</si>
  <si>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</si>
  <si>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</si>
  <si>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</si>
  <si>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</si>
  <si>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</si>
  <si>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</si>
  <si>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</si>
  <si>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</si>
  <si>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</si>
  <si>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</si>
  <si>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</si>
  <si>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</si>
  <si>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</si>
  <si>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</si>
  <si>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</si>
  <si>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</si>
  <si>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</si>
  <si>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</si>
  <si>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</si>
  <si>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</si>
  <si>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</si>
  <si>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</si>
  <si>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</si>
  <si>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</si>
  <si>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</si>
  <si>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</si>
  <si>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</si>
  <si>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</si>
  <si>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</si>
  <si>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</si>
  <si>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</si>
  <si>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</si>
  <si>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</si>
  <si>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</si>
  <si>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</si>
  <si>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</si>
  <si>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</si>
  <si>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</si>
  <si>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</si>
  <si>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</si>
  <si>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</si>
  <si>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</si>
  <si>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</si>
  <si>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</si>
  <si>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</si>
  <si>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</si>
  <si>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</si>
  <si>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</si>
  <si>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</si>
  <si>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</si>
  <si>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</si>
  <si>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</si>
  <si>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</si>
  <si>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</si>
  <si>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</si>
  <si>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</si>
  <si>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</si>
  <si>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</si>
  <si>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</si>
  <si>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</si>
  <si>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</si>
  <si>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</si>
  <si>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</si>
  <si>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</si>
  <si>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</si>
  <si>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</si>
  <si>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</si>
  <si>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</si>
  <si>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</si>
  <si>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</si>
  <si>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</si>
  <si>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</si>
  <si>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</si>
  <si>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</si>
  <si>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</si>
  <si>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</si>
  <si>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</si>
  <si>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</si>
  <si>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</si>
  <si>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</si>
  <si>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</si>
  <si>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</si>
  <si>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</si>
  <si>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</si>
  <si>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</si>
  <si>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</si>
  <si>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</si>
  <si>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</si>
  <si>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</si>
  <si>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</si>
  <si>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</si>
  <si>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</si>
  <si>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</si>
  <si>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</si>
  <si>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</si>
  <si>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</si>
  <si>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</si>
  <si>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</si>
  <si>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</si>
  <si>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</si>
  <si>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</si>
  <si>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</si>
  <si>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</si>
  <si>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</si>
  <si>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</si>
  <si>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</si>
  <si>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</si>
  <si>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</si>
  <si>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</si>
  <si>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</si>
  <si>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</si>
  <si>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</si>
  <si>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</si>
  <si>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</si>
  <si>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</si>
  <si>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</si>
  <si>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</si>
  <si>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</si>
  <si>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</si>
  <si>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</si>
  <si>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</si>
  <si>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</si>
  <si>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</si>
  <si>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</si>
  <si>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</si>
  <si>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</si>
  <si>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</si>
  <si>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</si>
  <si>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</si>
  <si>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</si>
  <si>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</si>
  <si>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</si>
  <si>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</si>
  <si>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</si>
  <si>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</si>
  <si>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</si>
  <si>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</si>
  <si>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</si>
  <si>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</si>
  <si>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</si>
  <si>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</si>
  <si>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</si>
  <si>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</si>
  <si>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</si>
  <si>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</si>
  <si>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</si>
  <si>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</si>
  <si>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</si>
  <si>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</si>
  <si>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</si>
  <si>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</si>
  <si>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</si>
  <si>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</si>
  <si>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</si>
  <si>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</si>
  <si>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</si>
  <si>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</si>
  <si>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</si>
  <si>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</si>
  <si>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</si>
  <si>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</si>
  <si>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</si>
  <si>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</si>
  <si>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</si>
  <si>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</si>
  <si>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</si>
  <si>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</si>
  <si>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</si>
  <si>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</si>
  <si>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</si>
  <si>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</si>
  <si>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</si>
  <si>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</si>
  <si>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</si>
  <si>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</si>
  <si>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</si>
  <si>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</si>
  <si>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</si>
  <si>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</si>
  <si>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</si>
  <si>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</si>
  <si>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</si>
  <si>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</si>
  <si>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</si>
  <si>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</si>
  <si>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</si>
  <si>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</si>
  <si>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</si>
  <si>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</si>
  <si>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</si>
  <si>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</si>
  <si>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</si>
  <si>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</si>
  <si>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</si>
  <si>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</si>
  <si>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</si>
  <si>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</si>
  <si>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</si>
  <si>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</si>
  <si>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</si>
  <si>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</si>
  <si>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</si>
  <si>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</si>
  <si>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</si>
  <si>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</si>
  <si>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</si>
  <si>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</si>
  <si>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</si>
  <si>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</si>
  <si>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</si>
  <si>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</si>
  <si>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</si>
  <si>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</si>
  <si>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</si>
  <si>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</si>
  <si>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</si>
  <si>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</si>
  <si>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</si>
  <si>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</si>
  <si>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</si>
  <si>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</si>
  <si>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</si>
  <si>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</si>
  <si>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</si>
  <si>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</si>
  <si>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</si>
  <si>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</si>
  <si>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</si>
  <si>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</si>
  <si>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</si>
  <si>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</si>
  <si>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</si>
  <si>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</si>
  <si>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</si>
  <si>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</si>
  <si>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</si>
  <si>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</si>
  <si>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</si>
  <si>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</si>
  <si>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</si>
  <si>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</si>
  <si>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</si>
  <si>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</si>
  <si>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</si>
  <si>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</si>
  <si>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</si>
  <si>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</si>
  <si>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</si>
  <si>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</si>
  <si>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</si>
  <si>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</si>
  <si>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</si>
  <si>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</si>
  <si>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</si>
  <si>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</si>
  <si>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</si>
  <si>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</si>
  <si>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</si>
  <si>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</si>
  <si>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</si>
  <si>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</si>
  <si>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</si>
  <si>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</si>
  <si>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</si>
  <si>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</si>
  <si>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</si>
  <si>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</si>
  <si>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</si>
  <si>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</si>
  <si>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</si>
  <si>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</si>
  <si>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</si>
  <si>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</si>
  <si>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</si>
  <si>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</si>
  <si>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</si>
  <si>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</si>
  <si>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</si>
  <si>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</si>
  <si>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</si>
  <si>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</si>
  <si>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</si>
  <si>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</si>
  <si>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</si>
  <si>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</si>
  <si>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</si>
  <si>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</si>
  <si>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</si>
  <si>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</si>
  <si>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</si>
  <si>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</si>
  <si>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</si>
  <si>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</si>
  <si>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</si>
  <si>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</si>
  <si>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</si>
  <si>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</si>
  <si>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</si>
  <si>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</si>
  <si>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</si>
  <si>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</si>
  <si>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</si>
  <si>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</si>
  <si>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</si>
  <si>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</si>
  <si>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</si>
  <si>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</si>
  <si>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</si>
  <si>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</si>
  <si>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</si>
  <si>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</si>
  <si>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</si>
  <si>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</si>
  <si>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</si>
  <si>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</si>
  <si>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</si>
  <si>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</si>
  <si>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</si>
  <si>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</si>
  <si>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</si>
  <si>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</si>
  <si>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</si>
  <si>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</si>
  <si>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</si>
  <si>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</si>
  <si>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</si>
  <si>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</si>
  <si>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</si>
  <si>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</si>
  <si>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</si>
  <si>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</si>
  <si>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</si>
  <si>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</si>
  <si>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</si>
  <si>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</si>
  <si>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</si>
  <si>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</si>
  <si>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</si>
  <si>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</si>
  <si>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</si>
  <si>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</si>
  <si>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</si>
  <si>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</si>
  <si>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</si>
  <si>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</si>
  <si>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</si>
  <si>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</si>
  <si>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</si>
  <si>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</si>
  <si>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</si>
  <si>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</si>
  <si>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</si>
  <si>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</si>
  <si>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</si>
  <si>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</si>
  <si>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</si>
  <si>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</si>
  <si>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</si>
  <si>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</si>
  <si>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</si>
  <si>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</si>
  <si>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</si>
  <si>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</si>
  <si>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</si>
  <si>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</si>
  <si>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</si>
  <si>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</si>
  <si>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</si>
  <si>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</si>
  <si>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</si>
  <si>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</si>
  <si>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</si>
  <si>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</si>
  <si>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</si>
  <si>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</si>
  <si>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</si>
  <si>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</si>
  <si>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</si>
  <si>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</si>
  <si>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</si>
  <si>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</si>
  <si>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</si>
  <si>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</si>
  <si>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</si>
  <si>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</si>
  <si>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</si>
  <si>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</si>
  <si>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</si>
  <si>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</si>
  <si>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</si>
  <si>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</si>
  <si>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</si>
  <si>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</si>
  <si>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</si>
  <si>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</si>
  <si>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</si>
  <si>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</si>
  <si>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</si>
  <si>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</si>
  <si>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</si>
  <si>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</si>
  <si>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</si>
  <si>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</si>
  <si>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</si>
  <si>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</si>
  <si>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</si>
  <si>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</si>
  <si>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</si>
  <si>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</si>
  <si>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</si>
  <si>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</si>
  <si>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</si>
  <si>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</si>
  <si>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</si>
  <si>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</si>
  <si>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</si>
  <si>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</si>
  <si>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</si>
  <si>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</si>
  <si>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</si>
  <si>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</si>
  <si>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</si>
  <si>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</si>
  <si>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</si>
  <si>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</si>
  <si>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</si>
  <si>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</si>
  <si>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</si>
  <si>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</si>
  <si>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</si>
  <si>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</si>
  <si>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</si>
  <si>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</si>
  <si>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</si>
  <si>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</si>
  <si>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</si>
  <si>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</si>
  <si>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</si>
  <si>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</si>
  <si>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</si>
  <si>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</si>
  <si>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</si>
  <si>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</si>
  <si>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</si>
  <si>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</si>
  <si>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</si>
  <si>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</si>
  <si>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</si>
  <si>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</si>
  <si>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</si>
  <si>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</si>
  <si>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</si>
  <si>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</si>
  <si>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</si>
  <si>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</si>
  <si>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</si>
  <si>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</si>
  <si>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</si>
  <si>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</si>
  <si>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</si>
  <si>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</si>
  <si>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</si>
  <si>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</si>
  <si>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</si>
  <si>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</si>
  <si>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</si>
  <si>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</si>
  <si>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</si>
  <si>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</si>
  <si>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</si>
  <si>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</si>
  <si>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</si>
  <si>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</si>
  <si>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</si>
  <si>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</si>
  <si>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</si>
  <si>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</si>
  <si>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</si>
  <si>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</si>
  <si>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</si>
  <si>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</si>
  <si>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</si>
  <si>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</si>
  <si>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</si>
  <si>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</si>
  <si>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</si>
  <si>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</si>
  <si>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</si>
  <si>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</si>
  <si>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</si>
  <si>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</si>
  <si>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</si>
  <si>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</si>
  <si>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</si>
  <si>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</si>
  <si>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</si>
  <si>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</si>
  <si>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</si>
  <si>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</si>
  <si>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</si>
  <si>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</si>
  <si>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</si>
  <si>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</si>
  <si>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</si>
  <si>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</si>
  <si>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</si>
  <si>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</si>
  <si>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</si>
  <si>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</si>
  <si>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</si>
  <si>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</si>
  <si>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</si>
  <si>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</si>
  <si>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</si>
  <si>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</si>
  <si>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</si>
  <si>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</si>
  <si>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</si>
  <si>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</si>
  <si>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</si>
  <si>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</si>
  <si>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</si>
  <si>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</si>
  <si>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</si>
  <si>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</si>
  <si>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</si>
  <si>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</si>
  <si>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</si>
  <si>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</si>
  <si>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</si>
  <si>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</si>
  <si>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</si>
  <si>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</si>
  <si>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</si>
  <si>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</si>
  <si>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</si>
  <si>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</si>
  <si>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</si>
  <si>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</si>
  <si>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</si>
  <si>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</si>
  <si>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</si>
  <si>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</si>
  <si>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</si>
  <si>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</si>
  <si>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</si>
  <si>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</si>
  <si>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</si>
  <si>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</si>
  <si>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</si>
  <si>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</si>
  <si>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</si>
  <si>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</si>
  <si>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</si>
  <si>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</si>
  <si>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</si>
  <si>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</si>
  <si>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</si>
  <si>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</si>
  <si>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</si>
  <si>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</si>
  <si>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</si>
  <si>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</si>
  <si>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</si>
  <si>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</si>
  <si>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</si>
  <si>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</si>
  <si>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</si>
  <si>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</si>
  <si>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</si>
  <si>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</si>
  <si>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</si>
  <si>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</si>
  <si>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</si>
  <si>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</si>
  <si>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</si>
  <si>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</si>
  <si>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</si>
  <si>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</si>
  <si>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</si>
  <si>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</si>
  <si>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</si>
  <si>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</si>
  <si>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</si>
  <si>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</si>
  <si>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</si>
  <si>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</si>
  <si>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</si>
  <si>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</si>
  <si>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</si>
  <si>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</si>
  <si>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</si>
  <si>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</si>
  <si>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</si>
  <si>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</si>
  <si>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</si>
  <si>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</si>
  <si>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</si>
  <si>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</si>
  <si>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</si>
  <si>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</si>
  <si>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</si>
  <si>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</si>
  <si>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</si>
  <si>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</si>
  <si>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</si>
  <si>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</si>
  <si>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</si>
  <si>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</si>
  <si>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</si>
  <si>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</si>
  <si>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</si>
  <si>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</si>
  <si>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</si>
  <si>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</si>
  <si>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</si>
  <si>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</si>
  <si>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</si>
  <si>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</si>
  <si>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</si>
  <si>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</si>
  <si>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</si>
  <si>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</si>
  <si>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</si>
  <si>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</si>
  <si>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</si>
  <si>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</si>
  <si>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</si>
  <si>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</si>
  <si>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</si>
  <si>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</si>
  <si>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</si>
  <si>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</si>
  <si>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</si>
  <si>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</si>
  <si>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</si>
  <si>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</si>
  <si>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</si>
  <si>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</si>
  <si>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</si>
  <si>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</si>
  <si>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</si>
  <si>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</si>
  <si>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</si>
  <si>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</si>
  <si>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</si>
  <si>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</si>
  <si>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</si>
  <si>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</si>
  <si>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</si>
  <si>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</si>
  <si>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</si>
  <si>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</si>
  <si>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</si>
  <si>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</si>
  <si>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</si>
  <si>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</si>
  <si>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</si>
  <si>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</si>
  <si>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</si>
  <si>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</si>
  <si>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</si>
  <si>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</si>
  <si>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</si>
  <si>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</si>
  <si>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</si>
  <si>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</si>
  <si>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</si>
  <si>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</si>
  <si>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</si>
  <si>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</si>
  <si>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</si>
  <si>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</si>
  <si>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</si>
  <si>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</si>
  <si>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</si>
  <si>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</si>
  <si>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</si>
  <si>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</si>
  <si>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</si>
  <si>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</si>
  <si>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</si>
  <si>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</si>
  <si>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</si>
  <si>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</si>
  <si>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</si>
  <si>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</si>
  <si>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</si>
  <si>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</si>
  <si>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</si>
  <si>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</si>
  <si>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</si>
  <si>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</si>
  <si>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</si>
  <si>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</si>
  <si>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</si>
  <si>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</si>
  <si>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</si>
  <si>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</si>
  <si>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</si>
  <si>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</si>
  <si>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</si>
  <si>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</si>
  <si>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</si>
  <si>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</si>
  <si>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</si>
  <si>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</si>
  <si>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</si>
  <si>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</si>
  <si>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</si>
  <si>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</si>
  <si>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</si>
  <si>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</si>
  <si>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</si>
  <si>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</si>
  <si>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</si>
  <si>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</si>
  <si>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</si>
  <si>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</si>
  <si>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</si>
  <si>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</si>
  <si>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</si>
  <si>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</si>
  <si>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</si>
  <si>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</si>
  <si>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</si>
  <si>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</si>
  <si>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</si>
  <si>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</si>
  <si>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</si>
  <si>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</si>
  <si>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</si>
  <si>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</si>
  <si>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</si>
  <si>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</si>
  <si>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</si>
  <si>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</si>
  <si>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</si>
  <si>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</si>
  <si>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</si>
  <si>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</si>
  <si>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</si>
  <si>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</si>
  <si>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</si>
  <si>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</si>
  <si>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</si>
  <si>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</si>
  <si>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</si>
  <si>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</si>
  <si>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</si>
  <si>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</si>
  <si>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</si>
  <si>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</si>
  <si>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</si>
  <si>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</si>
  <si>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</si>
  <si>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</si>
  <si>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</si>
  <si>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</si>
  <si>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</si>
  <si>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</si>
  <si>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</si>
  <si>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</si>
  <si>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</si>
  <si>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</si>
  <si>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</si>
  <si>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</si>
  <si>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</si>
  <si>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</si>
  <si>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</si>
  <si>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</si>
  <si>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</si>
  <si>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</si>
  <si>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</si>
  <si>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</si>
  <si>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</si>
  <si>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</si>
  <si>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</si>
  <si>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</si>
  <si>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</si>
  <si>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</si>
  <si>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</si>
  <si>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</si>
  <si>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</si>
  <si>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</si>
  <si>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</si>
  <si>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</si>
  <si>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</si>
  <si>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</si>
  <si>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</si>
  <si>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</si>
  <si>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</si>
  <si>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</si>
  <si>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</si>
  <si>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</si>
  <si>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</si>
  <si>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</si>
  <si>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</si>
  <si>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</si>
  <si>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</si>
  <si>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</si>
  <si>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</si>
  <si>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</si>
  <si>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</si>
  <si>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</si>
  <si>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</si>
  <si>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</si>
  <si>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</si>
  <si>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</si>
  <si>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</si>
  <si>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</si>
  <si>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</si>
  <si>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</si>
  <si>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</si>
  <si>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</si>
  <si>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</si>
  <si>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</si>
  <si>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</si>
  <si>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</si>
  <si>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</si>
  <si>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</si>
  <si>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</si>
  <si>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</si>
  <si>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</si>
  <si>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</si>
  <si>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</si>
  <si>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</si>
  <si>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</si>
  <si>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</si>
  <si>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</si>
  <si>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</si>
  <si>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</si>
  <si>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</si>
  <si>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</si>
  <si>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</si>
  <si>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</si>
  <si>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</si>
  <si>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</si>
  <si>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</si>
  <si>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</si>
  <si>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</si>
  <si>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</si>
  <si>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</si>
  <si>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</si>
  <si>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</si>
  <si>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</si>
  <si>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</si>
  <si>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</si>
  <si>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</si>
  <si>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</si>
  <si>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</si>
  <si>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</si>
  <si>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</si>
  <si>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</si>
  <si>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</si>
  <si>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</si>
  <si>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</si>
  <si>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</si>
  <si>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</si>
  <si>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</si>
  <si>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</si>
  <si>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</si>
  <si>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</si>
  <si>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</si>
  <si>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</si>
  <si>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</si>
  <si>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</si>
  <si>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</si>
  <si>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</si>
  <si>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</si>
  <si>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</si>
  <si>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</si>
  <si>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</si>
  <si>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</si>
  <si>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</si>
  <si>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</si>
  <si>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</si>
  <si>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</si>
  <si>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</si>
  <si>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</si>
  <si>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</si>
  <si>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</si>
  <si>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</si>
  <si>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</si>
  <si>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</si>
  <si>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</si>
  <si>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</si>
  <si>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</si>
  <si>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</si>
  <si>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</si>
  <si>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</si>
  <si>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</si>
  <si>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</si>
  <si>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</si>
  <si>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</si>
  <si>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</si>
  <si>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</si>
  <si>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</si>
  <si>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</si>
  <si>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</si>
  <si>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</si>
  <si>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</si>
  <si>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</si>
  <si>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</si>
  <si>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</si>
  <si>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</si>
  <si>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</si>
  <si>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</si>
  <si>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</si>
  <si>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</si>
  <si>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</si>
  <si>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</si>
  <si>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</si>
  <si>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</si>
  <si>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</si>
  <si>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</si>
  <si>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</si>
  <si>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</si>
  <si>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</si>
  <si>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</si>
  <si>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</si>
  <si>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</si>
  <si>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</si>
  <si>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</si>
  <si>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</si>
  <si>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</si>
  <si>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</si>
  <si>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</si>
  <si>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</si>
  <si>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</si>
  <si>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</si>
  <si>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</si>
  <si>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</si>
  <si>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</si>
  <si>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</si>
  <si>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</si>
  <si>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</si>
  <si>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</si>
  <si>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</si>
  <si>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</si>
  <si>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</si>
  <si>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</si>
  <si>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</si>
  <si>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</si>
  <si>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</si>
  <si>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</si>
  <si>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</si>
  <si>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</si>
  <si>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</si>
  <si>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</si>
  <si>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</si>
  <si>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</si>
  <si>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</si>
  <si>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</si>
  <si>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</si>
  <si>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</si>
  <si>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</si>
  <si>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</si>
  <si>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</si>
  <si>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</si>
  <si>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</si>
  <si>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</si>
  <si>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</si>
  <si>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</si>
  <si>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</si>
  <si>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</si>
  <si>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</si>
  <si>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</si>
  <si>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</si>
  <si>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</si>
  <si>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</si>
  <si>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</si>
  <si>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</si>
  <si>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</si>
  <si>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</si>
  <si>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</si>
  <si>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</si>
  <si>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</si>
  <si>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</si>
  <si>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</si>
  <si>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</si>
  <si>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</si>
  <si>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</si>
  <si>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</si>
  <si>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</si>
  <si>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</si>
  <si>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</si>
  <si>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</si>
  <si>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</si>
  <si>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</si>
  <si>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</si>
  <si>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</si>
  <si>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</si>
  <si>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</si>
  <si>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</si>
  <si>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</si>
  <si>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</si>
  <si>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</si>
  <si>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</si>
  <si>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</si>
  <si>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</si>
  <si>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</si>
  <si>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</si>
  <si>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</si>
  <si>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</si>
  <si>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</si>
  <si>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</si>
  <si>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</si>
  <si>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</si>
  <si>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</si>
  <si>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</si>
  <si>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</si>
  <si>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</si>
  <si>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</si>
  <si>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</si>
  <si>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</si>
  <si>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</si>
  <si>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</si>
  <si>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</si>
  <si>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</si>
  <si>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</si>
  <si>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</si>
  <si>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</si>
  <si>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</si>
  <si>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</si>
  <si>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</si>
  <si>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</si>
  <si>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</si>
  <si>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</si>
  <si>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</si>
  <si>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</si>
  <si>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</si>
  <si>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</si>
  <si>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</si>
  <si>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</si>
  <si>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</si>
  <si>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</si>
  <si>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</si>
  <si>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</si>
  <si>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</si>
  <si>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</si>
  <si>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</si>
  <si>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</si>
  <si>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</si>
  <si>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</si>
  <si>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</si>
  <si>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</si>
  <si>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</si>
  <si>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</si>
  <si>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</si>
  <si>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</si>
  <si>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</si>
  <si>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</si>
  <si>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</si>
  <si>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</si>
  <si>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</si>
  <si>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</si>
  <si>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</si>
  <si>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</si>
  <si>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</si>
  <si>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</si>
  <si>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</si>
  <si>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</si>
  <si>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</si>
  <si>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</si>
  <si>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</si>
  <si>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</si>
  <si>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</si>
  <si>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</si>
  <si>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</si>
  <si>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</si>
  <si>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</si>
  <si>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</si>
  <si>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</si>
  <si>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</si>
  <si>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</si>
  <si>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</si>
  <si>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</si>
  <si>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</si>
  <si>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</si>
  <si>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</si>
  <si>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</si>
  <si>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</si>
  <si>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</si>
  <si>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</si>
  <si>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</si>
  <si>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</si>
  <si>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</si>
  <si>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</si>
  <si>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</si>
  <si>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</si>
  <si>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</si>
  <si>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</si>
  <si>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</si>
  <si>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</si>
  <si>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</si>
  <si>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</si>
  <si>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</si>
  <si>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</si>
  <si>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</si>
  <si>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</si>
  <si>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</si>
  <si>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</si>
  <si>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</si>
  <si>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</si>
  <si>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</si>
  <si>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</si>
  <si>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</si>
  <si>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</si>
  <si>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</si>
  <si>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</si>
  <si>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</si>
  <si>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</si>
  <si>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</si>
  <si>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</si>
  <si>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</si>
  <si>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</si>
  <si>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</si>
  <si>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</si>
  <si>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</si>
  <si>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</si>
  <si>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</si>
  <si>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</si>
  <si>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</si>
  <si>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</si>
  <si>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</si>
  <si>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</si>
  <si>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</si>
  <si>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</si>
  <si>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</si>
  <si>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</si>
  <si>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</si>
  <si>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</si>
  <si>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</si>
  <si>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</si>
  <si>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</si>
  <si>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</si>
  <si>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</si>
  <si>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</si>
  <si>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</si>
  <si>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</si>
  <si>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</si>
  <si>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</si>
  <si>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</si>
  <si>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</si>
  <si>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</si>
  <si>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</si>
  <si>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</si>
  <si>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</si>
  <si>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</si>
  <si>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</si>
  <si>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</si>
  <si>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</si>
  <si>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</si>
  <si>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</si>
  <si>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</si>
  <si>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</si>
  <si>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</si>
  <si>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</si>
  <si>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</si>
  <si>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</si>
  <si>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</si>
  <si>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</si>
  <si>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</si>
  <si>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</si>
  <si>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</si>
  <si>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</si>
  <si>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</si>
  <si>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</si>
  <si>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</si>
  <si>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</si>
  <si>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</si>
  <si>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</si>
  <si>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</si>
  <si>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</si>
  <si>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</si>
  <si>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</si>
  <si>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</si>
  <si>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</si>
  <si>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</si>
  <si>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</si>
  <si>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</si>
  <si>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</si>
  <si>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</si>
  <si>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</si>
  <si>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</si>
  <si>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</si>
  <si>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</si>
  <si>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</si>
  <si>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</si>
  <si>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</si>
  <si>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</si>
  <si>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</si>
  <si>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</si>
  <si>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</si>
  <si>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</si>
  <si>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</si>
  <si>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</si>
  <si>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</si>
  <si>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</si>
  <si>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</si>
  <si>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</si>
  <si>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</si>
  <si>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</si>
  <si>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</si>
  <si>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</si>
  <si>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</si>
  <si>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</si>
  <si>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</si>
  <si>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</si>
  <si>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</si>
  <si>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</si>
  <si>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</si>
  <si>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</si>
  <si>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</si>
  <si>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</si>
  <si>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</si>
  <si>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</si>
  <si>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</si>
  <si>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</si>
  <si>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</si>
  <si>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</si>
  <si>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</si>
  <si>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</si>
  <si>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</si>
  <si>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</si>
  <si>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</si>
  <si>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</si>
  <si>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</si>
  <si>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</si>
  <si>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</si>
  <si>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</si>
  <si>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</si>
  <si>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</si>
  <si>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</si>
  <si>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</si>
  <si>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</si>
  <si>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</si>
  <si>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</si>
  <si>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</si>
  <si>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</si>
  <si>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</si>
  <si>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</si>
  <si>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</si>
  <si>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</si>
  <si>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</si>
  <si>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</si>
  <si>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</si>
  <si>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</si>
  <si>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</si>
  <si>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</si>
  <si>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</si>
  <si>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</si>
  <si>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</si>
  <si>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</si>
  <si>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</si>
  <si>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</si>
  <si>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</si>
  <si>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</si>
  <si>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</si>
  <si>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</si>
  <si>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</si>
  <si>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</si>
  <si>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</si>
  <si>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</si>
  <si>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</si>
  <si>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</si>
  <si>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</si>
  <si>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</si>
  <si>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</si>
  <si>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</si>
  <si>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</si>
  <si>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</si>
  <si>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</si>
  <si>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</si>
  <si>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</si>
  <si>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</si>
  <si>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</si>
  <si>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</si>
  <si>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</si>
  <si>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</si>
  <si>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</si>
  <si>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</si>
  <si>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</si>
  <si>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</si>
  <si>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</si>
  <si>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</si>
  <si>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</si>
  <si>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</si>
  <si>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</si>
  <si>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</si>
  <si>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</si>
  <si>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</si>
  <si>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</si>
  <si>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</si>
  <si>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</si>
  <si>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</si>
  <si>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</si>
  <si>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</si>
  <si>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</si>
  <si>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</si>
  <si>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</si>
  <si>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</si>
  <si>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</si>
  <si>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</si>
  <si>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</si>
  <si>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</si>
  <si>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</si>
  <si>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</si>
  <si>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</si>
  <si>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</si>
  <si>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</si>
  <si>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</si>
  <si>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</si>
  <si>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</si>
  <si>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</si>
  <si>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</si>
  <si>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</si>
  <si>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</si>
  <si>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</si>
  <si>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</si>
  <si>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</si>
  <si>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</si>
  <si>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</si>
  <si>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</si>
  <si>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</si>
  <si>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</si>
  <si>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</si>
  <si>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</si>
  <si>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</si>
  <si>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</si>
  <si>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</si>
  <si>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</si>
  <si>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</si>
  <si>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</si>
  <si>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</si>
  <si>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</si>
  <si>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</si>
  <si>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</si>
  <si>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</si>
  <si>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</si>
  <si>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</si>
  <si>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</si>
  <si>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</si>
  <si>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</si>
  <si>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</si>
  <si>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</si>
  <si>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</si>
  <si>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</si>
  <si>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</si>
  <si>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</si>
  <si>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</si>
  <si>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</si>
  <si>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</si>
  <si>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</si>
  <si>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</si>
  <si>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</si>
  <si>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</si>
  <si>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</si>
  <si>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</si>
  <si>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</si>
  <si>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</si>
  <si>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</si>
  <si>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</si>
  <si>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</si>
  <si>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</si>
  <si>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</si>
  <si>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</si>
  <si>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</si>
  <si>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</si>
  <si>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</si>
  <si>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</si>
  <si>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</si>
  <si>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</si>
  <si>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</si>
  <si>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</si>
  <si>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</si>
  <si>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</si>
  <si>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</si>
  <si>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</si>
  <si>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</si>
  <si>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</si>
  <si>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</si>
  <si>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</si>
  <si>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</si>
  <si>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</si>
  <si>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</si>
  <si>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</si>
  <si>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</si>
  <si>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</si>
  <si>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</si>
  <si>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</si>
  <si>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</si>
  <si>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</si>
  <si>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</si>
  <si>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</si>
  <si>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</si>
  <si>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</si>
  <si>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</si>
  <si>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</si>
  <si>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</si>
  <si>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</si>
  <si>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</si>
  <si>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</si>
  <si>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</si>
  <si>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</si>
  <si>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</si>
  <si>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</si>
  <si>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</si>
  <si>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</si>
  <si>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</si>
  <si>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</si>
  <si>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</si>
  <si>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</si>
  <si>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</si>
  <si>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</si>
  <si>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</si>
  <si>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</si>
  <si>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</si>
  <si>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</si>
  <si>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</si>
  <si>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</si>
  <si>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</si>
  <si>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</si>
  <si>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</si>
  <si>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</si>
  <si>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</si>
  <si>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</si>
  <si>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</si>
  <si>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</si>
  <si>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</si>
  <si>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</si>
  <si>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</si>
  <si>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</si>
  <si>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</si>
  <si>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</si>
  <si>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</si>
  <si>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</si>
  <si>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</si>
  <si>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</si>
  <si>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</si>
  <si>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</si>
  <si>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</si>
  <si>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</si>
  <si>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</si>
  <si>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</si>
  <si>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</si>
  <si>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</si>
  <si>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</si>
  <si>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</si>
  <si>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</si>
  <si>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</si>
  <si>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</si>
  <si>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</si>
  <si>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</si>
  <si>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</si>
  <si>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</si>
  <si>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</si>
  <si>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</si>
  <si>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</si>
  <si>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</si>
  <si>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</si>
  <si>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</si>
  <si>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</si>
  <si>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</si>
  <si>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</si>
  <si>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</si>
  <si>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</si>
  <si>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</si>
  <si>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</si>
  <si>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</si>
  <si>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</si>
  <si>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</si>
  <si>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</si>
  <si>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</si>
  <si>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</si>
  <si>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</si>
  <si>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</si>
  <si>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</si>
  <si>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</si>
  <si>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</si>
  <si>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</si>
  <si>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</si>
  <si>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</si>
  <si>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</si>
  <si>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</si>
  <si>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</si>
  <si>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</si>
  <si>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</si>
  <si>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</si>
  <si>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</si>
  <si>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</si>
  <si>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</si>
  <si>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</si>
  <si>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</si>
  <si>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</si>
  <si>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</si>
  <si>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</si>
  <si>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</si>
  <si>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</si>
  <si>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</si>
  <si>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</si>
  <si>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</si>
  <si>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</si>
  <si>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</si>
  <si>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</si>
  <si>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</si>
  <si>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</si>
  <si>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</si>
  <si>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</si>
  <si>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</si>
  <si>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</si>
  <si>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</si>
  <si>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</si>
  <si>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</si>
  <si>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</si>
  <si>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</si>
  <si>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</si>
  <si>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</si>
  <si>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</si>
  <si>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</si>
  <si>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</si>
  <si>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</si>
  <si>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</si>
  <si>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</si>
  <si>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</si>
  <si>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</si>
  <si>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</si>
  <si>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</si>
  <si>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</si>
  <si>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</si>
  <si>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</si>
  <si>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</si>
  <si>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</si>
  <si>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</si>
  <si>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</si>
  <si>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</si>
  <si>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</si>
  <si>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</si>
  <si>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</si>
  <si>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</si>
  <si>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</si>
  <si>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</si>
  <si>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</si>
  <si>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</si>
  <si>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</si>
  <si>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</si>
  <si>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</si>
  <si>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</si>
  <si>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</si>
  <si>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</si>
  <si>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</si>
  <si>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</si>
  <si>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</si>
  <si>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</si>
  <si>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</si>
  <si>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</si>
  <si>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</si>
  <si>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</si>
  <si>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</si>
  <si>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</si>
  <si>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</si>
  <si>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</si>
  <si>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</si>
  <si>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</si>
  <si>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</si>
  <si>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</si>
  <si>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</si>
  <si>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</si>
  <si>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</si>
  <si>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</si>
  <si>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</si>
  <si>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</si>
  <si>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</si>
  <si>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</si>
  <si>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</si>
  <si>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</si>
  <si>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</si>
  <si>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</si>
  <si>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</si>
  <si>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</si>
  <si>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</si>
  <si>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</si>
  <si>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</si>
  <si>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</si>
  <si>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</si>
  <si>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</si>
  <si>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</si>
  <si>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</si>
  <si>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</si>
  <si>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</si>
  <si>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</si>
  <si>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</si>
  <si>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</si>
  <si>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</si>
  <si>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</si>
  <si>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</si>
  <si>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</si>
  <si>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</si>
  <si>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</si>
  <si>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</si>
  <si>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</si>
  <si>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</si>
  <si>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</si>
  <si>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</si>
  <si>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</si>
  <si>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</si>
  <si>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</si>
  <si>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</si>
  <si>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</si>
  <si>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</si>
  <si>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</si>
  <si>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</si>
  <si>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</si>
  <si>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</si>
  <si>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</si>
  <si>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</si>
  <si>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</si>
  <si>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</si>
  <si>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</si>
  <si>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</si>
  <si>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</si>
  <si>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</si>
  <si>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</si>
  <si>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</si>
  <si>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</si>
  <si>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</si>
  <si>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</si>
  <si>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</si>
  <si>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</si>
  <si>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</si>
  <si>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</si>
  <si>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</si>
  <si>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</si>
  <si>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</si>
  <si>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</si>
  <si>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</si>
  <si>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</si>
  <si>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</si>
  <si>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</si>
  <si>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</si>
  <si>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</si>
  <si>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</si>
  <si>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</si>
  <si>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</si>
  <si>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</si>
  <si>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</si>
  <si>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</si>
  <si>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</si>
  <si>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</si>
  <si>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</si>
  <si>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</si>
  <si>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</si>
  <si>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</si>
  <si>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</si>
  <si>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</si>
  <si>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</si>
  <si>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</si>
  <si>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</si>
  <si>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</si>
  <si>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</si>
  <si>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</si>
  <si>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</si>
  <si>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</si>
  <si>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</si>
  <si>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</si>
  <si>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</si>
  <si>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</si>
  <si>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</si>
  <si>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</si>
  <si>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</si>
  <si>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</si>
  <si>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</si>
  <si>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</si>
  <si>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</si>
  <si>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</si>
  <si>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</si>
  <si>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</si>
  <si>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</si>
  <si>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</si>
  <si>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</si>
  <si>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</si>
  <si>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</si>
  <si>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</si>
  <si>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</si>
  <si>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</si>
  <si>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</si>
  <si>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</si>
  <si>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</si>
  <si>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</si>
  <si>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</si>
  <si>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</si>
  <si>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</si>
  <si>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</si>
  <si>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</si>
  <si>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</si>
  <si>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</si>
  <si>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</si>
  <si>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</si>
  <si>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</si>
  <si>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</si>
  <si>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</si>
  <si>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</si>
  <si>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</si>
  <si>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</si>
  <si>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</si>
  <si>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</si>
  <si>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</si>
  <si>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</si>
  <si>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</si>
  <si>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</si>
  <si>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</si>
  <si>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</si>
  <si>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</si>
  <si>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</si>
  <si>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</si>
  <si>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</si>
  <si>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</si>
  <si>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</si>
  <si>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</si>
  <si>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</si>
  <si>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</si>
  <si>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</si>
  <si>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</si>
  <si>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</si>
  <si>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</si>
  <si>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</si>
  <si>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</si>
  <si>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</si>
  <si>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</si>
  <si>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</si>
  <si>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</si>
  <si>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</si>
  <si>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</si>
  <si>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</si>
  <si>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</si>
  <si>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</si>
  <si>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</si>
  <si>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</si>
  <si>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</si>
  <si>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</si>
  <si>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</si>
  <si>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</si>
  <si>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</si>
  <si>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</si>
  <si>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</si>
  <si>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</si>
  <si>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</si>
  <si>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</si>
  <si>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</si>
  <si>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</si>
  <si>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</si>
  <si>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</si>
  <si>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</si>
  <si>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</si>
  <si>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</si>
  <si>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</si>
  <si>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</si>
  <si>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</si>
  <si>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</si>
  <si>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</si>
  <si>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</si>
  <si>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</si>
  <si>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</si>
  <si>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</si>
  <si>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</si>
  <si>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</si>
  <si>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</si>
  <si>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</si>
  <si>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</si>
  <si>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</si>
  <si>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</si>
  <si>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</si>
  <si>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</si>
  <si>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</si>
  <si>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</si>
  <si>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</si>
  <si>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</si>
  <si>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</si>
  <si>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</si>
  <si>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</si>
  <si>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</si>
  <si>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</si>
  <si>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</si>
  <si>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</si>
  <si>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</si>
  <si>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</si>
  <si>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</si>
  <si>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</si>
  <si>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</si>
  <si>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</si>
  <si>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</si>
  <si>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</si>
  <si>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</si>
  <si>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</si>
  <si>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</si>
  <si>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</si>
  <si>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</si>
  <si>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</si>
  <si>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</si>
  <si>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</si>
  <si>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</si>
  <si>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</si>
  <si>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</si>
  <si>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</si>
  <si>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</si>
  <si>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</si>
  <si>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</si>
  <si>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</si>
  <si>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</si>
  <si>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</si>
  <si>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</si>
  <si>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</si>
  <si>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</si>
  <si>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</si>
  <si>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</si>
  <si>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</si>
  <si>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</si>
  <si>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</si>
  <si>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</si>
  <si>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</si>
  <si>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</si>
  <si>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</si>
  <si>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</si>
  <si>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</si>
  <si>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</si>
  <si>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</si>
  <si>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</si>
  <si>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</si>
  <si>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</si>
  <si>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</si>
  <si>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</si>
  <si>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</si>
  <si>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</si>
  <si>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</si>
  <si>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</si>
  <si>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</si>
  <si>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</si>
  <si>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</si>
  <si>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</si>
  <si>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</si>
  <si>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</si>
  <si>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</si>
  <si>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</si>
  <si>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</si>
  <si>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</si>
  <si>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</si>
  <si>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</si>
  <si>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</si>
  <si>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</si>
  <si>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</si>
  <si>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</si>
  <si>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</si>
  <si>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</si>
  <si>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</si>
  <si>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</si>
  <si>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</si>
  <si>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</si>
  <si>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</si>
  <si>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</si>
  <si>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</si>
  <si>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</si>
  <si>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</si>
  <si>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</si>
  <si>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</si>
  <si>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</si>
  <si>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</si>
  <si>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</si>
  <si>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</si>
  <si>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</si>
  <si>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</si>
  <si>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</si>
  <si>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</si>
  <si>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</si>
  <si>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</si>
  <si>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</si>
  <si>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</si>
  <si>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</si>
  <si>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</si>
  <si>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</si>
  <si>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</si>
  <si>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</si>
  <si>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</si>
  <si>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</si>
  <si>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</si>
  <si>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</si>
  <si>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</si>
  <si>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</si>
  <si>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</si>
  <si>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</si>
  <si>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</si>
  <si>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</si>
  <si>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</si>
  <si>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</si>
  <si>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</si>
  <si>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</si>
  <si>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</si>
  <si>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</si>
  <si>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</si>
  <si>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</si>
  <si>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</si>
  <si>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</si>
  <si>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</si>
  <si>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</si>
  <si>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</si>
  <si>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</si>
  <si>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</si>
  <si>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</si>
  <si>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</si>
  <si>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</si>
  <si>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</si>
  <si>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</si>
  <si>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</si>
  <si>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</si>
  <si>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</si>
  <si>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</si>
  <si>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</si>
  <si>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</si>
  <si>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</si>
  <si>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</si>
  <si>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</si>
  <si>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</si>
  <si>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</si>
  <si>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</si>
  <si>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</si>
  <si>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</si>
  <si>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</si>
  <si>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</si>
  <si>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</si>
  <si>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</si>
  <si>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</si>
  <si>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</si>
  <si>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</si>
  <si>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</si>
  <si>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</si>
  <si>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</si>
  <si>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</si>
  <si>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</si>
  <si>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</si>
  <si>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</si>
  <si>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</si>
  <si>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</si>
  <si>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</si>
  <si>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</si>
  <si>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</si>
  <si>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</si>
  <si>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</si>
  <si>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</si>
  <si>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</si>
  <si>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</si>
  <si>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</si>
  <si>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</si>
  <si>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</si>
  <si>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</si>
  <si>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</si>
  <si>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</si>
  <si>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</si>
  <si>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</si>
  <si>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</si>
  <si>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</si>
  <si>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</si>
  <si>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</si>
  <si>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</si>
  <si>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</si>
  <si>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</si>
  <si>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</si>
  <si>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</si>
  <si>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</si>
  <si>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</si>
  <si>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</si>
  <si>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</si>
  <si>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</si>
  <si>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</si>
  <si>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</si>
  <si>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</si>
  <si>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</si>
  <si>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</si>
  <si>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</si>
  <si>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</si>
  <si>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</si>
  <si>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</si>
  <si>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</si>
  <si>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</si>
  <si>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</si>
  <si>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</si>
  <si>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</si>
  <si>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</si>
  <si>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</si>
  <si>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</si>
  <si>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</si>
  <si>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</si>
  <si>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</si>
  <si>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</si>
  <si>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</si>
  <si>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</si>
  <si>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</si>
  <si>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</si>
  <si>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</si>
  <si>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</si>
  <si>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</si>
  <si>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</si>
  <si>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</si>
  <si>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</si>
  <si>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</si>
  <si>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</si>
  <si>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</si>
  <si>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</si>
  <si>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</si>
  <si>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</si>
  <si>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</si>
  <si>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</si>
  <si>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</si>
  <si>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</si>
  <si>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</si>
  <si>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</si>
  <si>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</si>
  <si>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</si>
  <si>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</si>
  <si>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</si>
  <si>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</si>
  <si>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</si>
  <si>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</si>
  <si>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</si>
  <si>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</si>
  <si>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</si>
  <si>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</si>
  <si>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</si>
  <si>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</si>
  <si>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</si>
  <si>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</si>
  <si>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</si>
  <si>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</si>
  <si>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</si>
  <si>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</si>
  <si>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</si>
  <si>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</si>
  <si>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</si>
  <si>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</si>
  <si>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</si>
  <si>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</si>
  <si>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</si>
  <si>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</si>
  <si>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</si>
  <si>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</si>
  <si>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</si>
  <si>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</si>
  <si>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</si>
  <si>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</si>
  <si>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</si>
  <si>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</si>
  <si>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</si>
  <si>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</si>
  <si>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</si>
  <si>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</si>
  <si>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</si>
  <si>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</si>
  <si>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</si>
  <si>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</si>
  <si>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</si>
  <si>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</si>
  <si>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</si>
  <si>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</si>
  <si>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</si>
  <si>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</si>
  <si>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</si>
  <si>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</si>
  <si>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</si>
  <si>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</si>
  <si>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</si>
  <si>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</si>
  <si>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</si>
  <si>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</si>
  <si>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</si>
  <si>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</si>
  <si>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</si>
  <si>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</si>
  <si>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</si>
  <si>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</si>
  <si>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</si>
  <si>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</si>
  <si>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</si>
  <si>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</si>
  <si>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</si>
  <si>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</si>
  <si>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</si>
  <si>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</si>
  <si>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</si>
  <si>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</si>
  <si>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</si>
  <si>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</si>
  <si>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</si>
  <si>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</si>
  <si>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</si>
  <si>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</si>
  <si>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</si>
  <si>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</si>
  <si>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</si>
  <si>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</si>
  <si>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</si>
  <si>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</si>
  <si>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</si>
  <si>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</si>
  <si>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</si>
  <si>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</si>
  <si>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</si>
  <si>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</si>
  <si>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</si>
  <si>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</si>
  <si>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</si>
  <si>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</si>
  <si>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</si>
  <si>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</si>
  <si>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</si>
  <si>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</si>
  <si>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</si>
  <si>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</si>
  <si>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</si>
  <si>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</si>
  <si>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</si>
  <si>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</si>
  <si>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</si>
  <si>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</si>
  <si>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</si>
  <si>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</si>
  <si>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</si>
  <si>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</si>
  <si>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</si>
  <si>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</si>
  <si>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</si>
  <si>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</si>
  <si>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</si>
  <si>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</si>
  <si>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</si>
  <si>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</si>
  <si>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</si>
  <si>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</si>
  <si>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</si>
  <si>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</si>
  <si>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</si>
  <si>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</si>
  <si>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</si>
  <si>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</si>
  <si>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</si>
  <si>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</si>
  <si>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</si>
  <si>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</si>
  <si>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</si>
  <si>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</si>
  <si>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</si>
  <si>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</si>
  <si>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</si>
  <si>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</si>
  <si>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</si>
  <si>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</si>
  <si>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</si>
  <si>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</si>
  <si>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</si>
  <si>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</si>
  <si>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</si>
  <si>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</si>
  <si>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</si>
  <si>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</si>
  <si>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</si>
  <si>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</si>
  <si>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</si>
  <si>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</si>
  <si>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</si>
  <si>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</si>
  <si>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</si>
  <si>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</si>
  <si>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</si>
  <si>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</si>
  <si>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</si>
  <si>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</si>
  <si>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</si>
  <si>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</si>
  <si>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</si>
  <si>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</si>
  <si>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</si>
  <si>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</si>
  <si>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</si>
  <si>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</si>
  <si>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</si>
  <si>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</si>
  <si>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</si>
  <si>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</si>
  <si>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</si>
  <si>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</si>
  <si>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</si>
  <si>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</si>
  <si>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</si>
  <si>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</si>
  <si>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</si>
  <si>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</si>
  <si>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</si>
  <si>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</si>
  <si>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</si>
  <si>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</si>
  <si>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</si>
  <si>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</si>
  <si>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</si>
  <si>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</si>
  <si>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</si>
  <si>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</si>
  <si>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</si>
  <si>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</si>
  <si>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</si>
  <si>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</si>
  <si>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</si>
  <si>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</si>
  <si>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</si>
  <si>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</si>
  <si>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</si>
  <si>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</si>
  <si>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</si>
  <si>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</si>
  <si>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</si>
  <si>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</si>
  <si>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</si>
  <si>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</si>
  <si>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</si>
  <si>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</si>
  <si>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</si>
  <si>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</si>
  <si>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</si>
  <si>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</si>
  <si>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</si>
  <si>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</si>
  <si>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</si>
  <si>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</si>
  <si>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</si>
  <si>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</si>
  <si>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</si>
  <si>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</si>
  <si>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</si>
  <si>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</si>
  <si>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</si>
  <si>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</si>
  <si>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</si>
  <si>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</si>
  <si>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</si>
  <si>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</si>
  <si>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</si>
  <si>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</si>
  <si>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</si>
  <si>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</si>
  <si>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</si>
  <si>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</si>
  <si>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</si>
  <si>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</si>
  <si>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</si>
  <si>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</si>
  <si>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</si>
  <si>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</si>
  <si>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</si>
  <si>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</si>
  <si>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</si>
  <si>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</si>
  <si>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</si>
  <si>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</si>
  <si>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</si>
  <si>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</si>
  <si>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</si>
  <si>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</si>
  <si>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</si>
  <si>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</si>
  <si>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</si>
  <si>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</si>
  <si>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</si>
  <si>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</si>
  <si>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</si>
  <si>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</si>
  <si>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</si>
  <si>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</si>
  <si>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</si>
  <si>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</si>
  <si>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</si>
  <si>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</si>
  <si>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</si>
  <si>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</si>
  <si>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</si>
  <si>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</si>
  <si>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</si>
  <si>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</si>
  <si>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</si>
  <si>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</si>
  <si>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</si>
  <si>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</si>
  <si>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</si>
  <si>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</si>
  <si>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</si>
  <si>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</si>
  <si>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</si>
  <si>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</si>
  <si>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</si>
  <si>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</si>
  <si>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</si>
  <si>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</si>
  <si>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</si>
  <si>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</si>
  <si>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</si>
  <si>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</si>
  <si>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</si>
  <si>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</si>
  <si>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</si>
  <si>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</si>
  <si>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</si>
  <si>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</si>
  <si>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</si>
  <si>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</si>
  <si>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</si>
  <si>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</si>
  <si>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</si>
  <si>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</si>
  <si>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</si>
  <si>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</si>
  <si>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</si>
  <si>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</si>
  <si>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</si>
  <si>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</si>
  <si>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</si>
  <si>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</si>
  <si>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</si>
  <si>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</si>
  <si>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</si>
  <si>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</si>
  <si>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</si>
  <si>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</si>
  <si>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</si>
  <si>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</si>
  <si>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</si>
  <si>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</si>
  <si>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</si>
  <si>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</si>
  <si>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</si>
  <si>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</si>
  <si>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</si>
  <si>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</si>
  <si>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</si>
  <si>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</si>
  <si>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</si>
  <si>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</si>
  <si>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</si>
  <si>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</si>
  <si>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</si>
  <si>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</si>
  <si>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</si>
  <si>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</si>
  <si>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</si>
  <si>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</si>
  <si>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</si>
  <si>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</si>
  <si>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</si>
  <si>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</si>
  <si>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</si>
  <si>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</si>
  <si>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</si>
  <si>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</si>
  <si>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</si>
  <si>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</si>
  <si>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</si>
  <si>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</si>
  <si>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</si>
  <si>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</si>
  <si>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</si>
  <si>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</si>
  <si>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</si>
  <si>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</si>
  <si>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</si>
  <si>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</si>
  <si>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</si>
  <si>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</si>
  <si>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</si>
  <si>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</si>
  <si>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</si>
  <si>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</si>
  <si>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</si>
  <si>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</si>
  <si>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</si>
  <si>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</si>
  <si>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</si>
  <si>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</si>
  <si>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</si>
  <si>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</si>
  <si>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</si>
  <si>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</si>
  <si>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</si>
  <si>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</si>
  <si>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</si>
  <si>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</si>
  <si>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</si>
  <si>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</si>
  <si>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</si>
  <si>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</si>
  <si>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</si>
  <si>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</si>
  <si>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</si>
  <si>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</si>
  <si>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</si>
  <si>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</si>
  <si>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</si>
  <si>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</si>
  <si>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</si>
  <si>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</si>
  <si>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</si>
  <si>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</si>
  <si>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</si>
  <si>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</si>
  <si>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</si>
  <si>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</si>
  <si>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</si>
  <si>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</si>
  <si>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</si>
  <si>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</si>
  <si>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</si>
  <si>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</si>
  <si>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</si>
  <si>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</si>
  <si>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</si>
  <si>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</si>
  <si>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</si>
  <si>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</si>
  <si>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</si>
  <si>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</si>
  <si>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</si>
  <si>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</si>
  <si>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</si>
  <si>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</si>
  <si>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</si>
  <si>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</si>
  <si>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</si>
  <si>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</si>
  <si>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</si>
  <si>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</si>
  <si>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</si>
  <si>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</si>
  <si>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</si>
  <si>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</si>
  <si>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</si>
  <si>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</si>
  <si>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</si>
  <si>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</si>
  <si>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</si>
  <si>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</si>
  <si>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</si>
  <si>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</si>
  <si>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</si>
  <si>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</si>
  <si>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</si>
  <si>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</si>
  <si>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</si>
  <si>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</si>
  <si>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</si>
  <si>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</si>
  <si>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</si>
  <si>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</si>
  <si>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</si>
  <si>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</si>
  <si>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</si>
  <si>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</si>
  <si>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</si>
  <si>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</si>
  <si>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</si>
  <si>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</si>
  <si>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</si>
  <si>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</si>
  <si>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</si>
  <si>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</si>
  <si>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</si>
  <si>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</si>
  <si>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</si>
  <si>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</si>
  <si>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</si>
  <si>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</si>
  <si>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</si>
  <si>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</si>
  <si>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</si>
  <si>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</si>
  <si>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</si>
  <si>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</si>
  <si>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</si>
  <si>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</si>
  <si>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</si>
  <si>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</si>
  <si>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</si>
  <si>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</si>
  <si>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</si>
  <si>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</si>
  <si>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</si>
  <si>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</si>
  <si>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</si>
  <si>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</si>
  <si>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</si>
  <si>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</si>
  <si>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</si>
  <si>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</si>
  <si>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</si>
  <si>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</si>
  <si>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</si>
  <si>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</si>
  <si>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</si>
  <si>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</si>
  <si>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</si>
  <si>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</si>
  <si>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</si>
  <si>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</si>
  <si>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</si>
  <si>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</si>
  <si>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</si>
  <si>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</si>
  <si>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</si>
  <si>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</si>
  <si>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</si>
  <si>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</si>
  <si>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</si>
  <si>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</si>
  <si>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</si>
  <si>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</si>
  <si>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</si>
  <si>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</si>
  <si>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</si>
  <si>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</si>
  <si>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</si>
  <si>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</si>
  <si>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</si>
  <si>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</si>
  <si>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</si>
  <si>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</si>
  <si>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</si>
  <si>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</si>
  <si>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</si>
  <si>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</si>
  <si>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</si>
  <si>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</si>
  <si>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</si>
  <si>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</si>
  <si>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</si>
  <si>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</si>
  <si>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</si>
  <si>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</si>
  <si>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</si>
  <si>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</si>
  <si>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</si>
  <si>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</si>
  <si>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</si>
  <si>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</si>
  <si>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</si>
  <si>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</si>
  <si>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</si>
  <si>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</si>
  <si>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</si>
  <si>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</si>
  <si>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</si>
  <si>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</si>
  <si>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</si>
  <si>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</si>
  <si>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</si>
  <si>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</si>
  <si>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</si>
  <si>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</si>
  <si>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</si>
  <si>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</si>
  <si>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</si>
  <si>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</si>
  <si>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</si>
  <si>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</si>
  <si>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</si>
  <si>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</si>
  <si>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</si>
  <si>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</si>
  <si>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</si>
  <si>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</si>
  <si>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</si>
  <si>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</si>
  <si>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</si>
  <si>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</si>
  <si>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</si>
  <si>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</si>
  <si>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</si>
  <si>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</si>
  <si>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</si>
  <si>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</si>
  <si>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</si>
  <si>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</si>
  <si>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</si>
  <si>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</si>
  <si>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</si>
  <si>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</si>
  <si>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</si>
  <si>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</si>
  <si>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</si>
  <si>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</si>
  <si>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</si>
  <si>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</si>
  <si>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</si>
  <si>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</si>
  <si>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</si>
  <si>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</si>
  <si>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</si>
  <si>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</si>
  <si>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</si>
  <si>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</si>
  <si>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</si>
  <si>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</si>
  <si>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</si>
  <si>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</si>
  <si>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</si>
  <si>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</si>
  <si>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</si>
  <si>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</si>
  <si>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</si>
  <si>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</si>
  <si>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</si>
  <si>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</si>
  <si>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</si>
  <si>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</si>
  <si>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</si>
  <si>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</si>
  <si>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</si>
  <si>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</si>
  <si>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</si>
  <si>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</si>
  <si>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</si>
  <si>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</si>
  <si>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</si>
  <si>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</si>
  <si>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</si>
  <si>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</si>
  <si>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</si>
  <si>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</si>
  <si>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</si>
  <si>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</si>
  <si>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</si>
  <si>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</si>
  <si>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</si>
  <si>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</si>
  <si>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</si>
  <si>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</si>
  <si>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</si>
  <si>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</si>
  <si>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</si>
  <si>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</si>
  <si>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</si>
  <si>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</si>
  <si>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</si>
  <si>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</si>
  <si>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</si>
  <si>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</si>
  <si>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</si>
  <si>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</si>
  <si>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</si>
  <si>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</si>
  <si>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</si>
  <si>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</si>
  <si>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</si>
  <si>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</si>
  <si>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</si>
  <si>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</si>
  <si>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</si>
  <si>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</si>
  <si>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</si>
  <si>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</si>
  <si>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</si>
  <si>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</si>
  <si>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</si>
  <si>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</si>
  <si>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</si>
  <si>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</si>
  <si>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</si>
  <si>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</si>
  <si>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</si>
  <si>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</si>
  <si>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</si>
  <si>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</si>
  <si>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</si>
  <si>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</si>
  <si>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</si>
  <si>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</si>
  <si>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</si>
  <si>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</si>
  <si>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</si>
  <si>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</si>
  <si>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</si>
  <si>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</si>
  <si>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</si>
  <si>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</si>
  <si>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</si>
  <si>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</si>
  <si>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</si>
  <si>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</si>
  <si>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</si>
  <si>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</si>
  <si>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</si>
  <si>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</si>
  <si>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</si>
  <si>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</si>
  <si>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</si>
  <si>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</si>
  <si>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</si>
  <si>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</si>
  <si>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</si>
  <si>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</si>
  <si>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</si>
  <si>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</si>
  <si>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</si>
  <si>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</si>
  <si>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</si>
  <si>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</si>
  <si>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</si>
  <si>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</si>
  <si>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</si>
  <si>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</si>
  <si>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</si>
  <si>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</si>
  <si>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</si>
  <si>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</si>
  <si>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</si>
  <si>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</si>
  <si>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</si>
  <si>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</si>
  <si>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</si>
  <si>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</si>
  <si>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</si>
  <si>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</si>
  <si>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</si>
  <si>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</si>
  <si>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</si>
  <si>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</si>
  <si>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</si>
  <si>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</si>
  <si>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</si>
  <si>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</si>
  <si>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</si>
  <si>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</si>
  <si>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</si>
  <si>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</si>
  <si>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</si>
  <si>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</si>
  <si>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</si>
  <si>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</si>
  <si>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</si>
  <si>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</si>
  <si>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</si>
  <si>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</si>
  <si>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</si>
  <si>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</si>
  <si>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</si>
  <si>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</si>
  <si>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</si>
  <si>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</si>
  <si>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</si>
  <si>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</si>
  <si>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</si>
  <si>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</si>
  <si>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</si>
  <si>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</si>
  <si>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</si>
  <si>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</si>
  <si>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</si>
  <si>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</si>
  <si>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</si>
  <si>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</si>
  <si>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</si>
  <si>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</si>
  <si>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</si>
  <si>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</si>
  <si>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</si>
  <si>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</si>
  <si>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</si>
  <si>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</si>
  <si>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</si>
  <si>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</si>
  <si>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</si>
  <si>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</si>
  <si>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</si>
  <si>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</si>
  <si>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</si>
  <si>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</si>
  <si>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</si>
  <si>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</si>
  <si>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</si>
  <si>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</si>
  <si>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</si>
  <si>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</si>
  <si>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</si>
  <si>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</si>
  <si>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</si>
  <si>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</si>
  <si>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</si>
  <si>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</si>
  <si>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</si>
  <si>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</si>
  <si>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</si>
  <si>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</si>
  <si>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</si>
  <si>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</si>
  <si>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</si>
  <si>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</si>
  <si>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</si>
  <si>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</si>
  <si>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</si>
  <si>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</si>
  <si>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</si>
  <si>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</si>
  <si>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</si>
  <si>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</si>
  <si>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</si>
  <si>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</si>
  <si>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</si>
  <si>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</si>
  <si>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</si>
  <si>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</si>
  <si>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</si>
  <si>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</si>
  <si>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</si>
  <si>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</si>
  <si>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</si>
  <si>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</si>
  <si>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</si>
  <si>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</si>
  <si>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</si>
  <si>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</si>
  <si>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</si>
  <si>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</si>
  <si>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</si>
  <si>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</si>
  <si>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</si>
  <si>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</si>
  <si>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</si>
  <si>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</si>
  <si>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</si>
  <si>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</si>
  <si>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</si>
  <si>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</si>
  <si>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</si>
  <si>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</si>
  <si>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</si>
  <si>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</si>
  <si>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</si>
  <si>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</si>
  <si>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</si>
  <si>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</si>
  <si>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</si>
  <si>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</si>
  <si>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</si>
  <si>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</si>
  <si>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</si>
  <si>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</si>
  <si>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</si>
  <si>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</si>
  <si>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</si>
  <si>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</si>
  <si>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</si>
  <si>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</si>
  <si>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</si>
  <si>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</si>
  <si>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</si>
  <si>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</si>
  <si>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</si>
  <si>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</si>
  <si>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</si>
  <si>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</si>
  <si>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</si>
  <si>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</si>
  <si>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</si>
  <si>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</si>
  <si>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</si>
  <si>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</si>
  <si>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</si>
  <si>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</si>
  <si>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</si>
  <si>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</si>
  <si>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</si>
  <si>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</si>
  <si>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</si>
  <si>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</si>
  <si>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</si>
  <si>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</si>
  <si>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</si>
  <si>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</si>
  <si>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</si>
  <si>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</si>
  <si>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</si>
  <si>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</si>
  <si>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</si>
  <si>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</si>
  <si>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</si>
  <si>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</si>
  <si>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</si>
  <si>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</si>
  <si>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</si>
  <si>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</si>
  <si>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</si>
  <si>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</si>
  <si>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</si>
  <si>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</si>
  <si>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</si>
  <si>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</si>
  <si>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</si>
  <si>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</si>
  <si>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</si>
  <si>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</si>
  <si>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</si>
  <si>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</si>
  <si>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</si>
  <si>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</si>
  <si>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</si>
  <si>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</si>
  <si>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</si>
  <si>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</si>
  <si>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</si>
  <si>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</si>
  <si>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</si>
  <si>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</si>
  <si>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</si>
  <si>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</si>
  <si>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</si>
  <si>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</si>
  <si>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</si>
  <si>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</si>
  <si>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</si>
  <si>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</si>
  <si>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</si>
  <si>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</si>
  <si>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</si>
  <si>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</si>
  <si>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</si>
  <si>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</si>
  <si>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</si>
  <si>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</si>
  <si>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</si>
  <si>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</si>
  <si>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</si>
  <si>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</si>
  <si>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</si>
  <si>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</si>
  <si>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</si>
  <si>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</si>
  <si>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</si>
  <si>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</si>
  <si>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</si>
  <si>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</si>
  <si>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</si>
  <si>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</si>
  <si>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</si>
  <si>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</si>
  <si>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</si>
  <si>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</si>
  <si>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</si>
  <si>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</si>
  <si>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</si>
  <si>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</si>
  <si>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</si>
  <si>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</si>
  <si>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</si>
  <si>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</si>
  <si>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</si>
  <si>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</si>
  <si>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</si>
  <si>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</si>
  <si>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</si>
  <si>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</si>
  <si>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</si>
  <si>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</si>
  <si>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</si>
  <si>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</si>
  <si>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</si>
  <si>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</si>
  <si>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</si>
  <si>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</si>
  <si>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</si>
  <si>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</si>
  <si>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</si>
  <si>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</si>
  <si>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</si>
  <si>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</si>
  <si>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</si>
  <si>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</si>
  <si>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</si>
  <si>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</si>
  <si>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</si>
  <si>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</si>
  <si>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</si>
  <si>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</si>
  <si>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</si>
  <si>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</si>
  <si>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</si>
  <si>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</si>
  <si>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</si>
  <si>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</si>
  <si>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</si>
  <si>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</si>
  <si>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</si>
  <si>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</si>
  <si>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</si>
  <si>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</si>
  <si>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</si>
  <si>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</si>
  <si>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</si>
  <si>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</si>
  <si>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</si>
  <si>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</si>
  <si>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</si>
  <si>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</si>
  <si>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</si>
  <si>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</si>
  <si>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</si>
  <si>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</si>
  <si>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</si>
  <si>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</si>
  <si>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</si>
  <si>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</si>
  <si>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</si>
  <si>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</si>
  <si>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</si>
  <si>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</si>
  <si>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</si>
  <si>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</si>
  <si>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</si>
  <si>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</si>
  <si>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</si>
  <si>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</si>
  <si>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</si>
  <si>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</si>
  <si>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</si>
  <si>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</si>
  <si>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</si>
  <si>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</si>
  <si>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</si>
  <si>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</si>
  <si>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</si>
  <si>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</si>
  <si>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</si>
  <si>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</si>
  <si>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</si>
  <si>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</si>
  <si>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</si>
  <si>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</si>
  <si>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</si>
  <si>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</si>
  <si>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</si>
  <si>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</si>
  <si>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</si>
  <si>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</si>
  <si>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</si>
  <si>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</si>
  <si>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</si>
  <si>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</si>
  <si>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</si>
  <si>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</si>
  <si>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</si>
  <si>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</si>
  <si>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</si>
  <si>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</si>
  <si>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</si>
  <si>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</si>
  <si>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</si>
  <si>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</si>
  <si>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</si>
  <si>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</si>
  <si>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</si>
  <si>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</si>
  <si>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</si>
  <si>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</si>
  <si>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</si>
  <si>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</si>
  <si>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</si>
  <si>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</si>
  <si>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</si>
  <si>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</si>
  <si>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</si>
  <si>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</si>
  <si>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</si>
  <si>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</si>
  <si>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</si>
  <si>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</si>
  <si>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</si>
  <si>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</si>
  <si>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</si>
  <si>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</si>
  <si>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</si>
  <si>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</si>
  <si>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</si>
  <si>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</si>
  <si>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</si>
  <si>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</si>
  <si>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</si>
  <si>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</si>
  <si>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</si>
  <si>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</si>
  <si>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</si>
  <si>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</si>
  <si>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</si>
  <si>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</si>
  <si>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</si>
  <si>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</si>
  <si>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</si>
  <si>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</si>
  <si>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</si>
  <si>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</si>
  <si>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</si>
  <si>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</si>
  <si>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</si>
  <si>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</si>
  <si>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</si>
  <si>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</si>
  <si>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</si>
  <si>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</si>
  <si>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</si>
  <si>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</si>
  <si>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</si>
  <si>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</si>
  <si>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</si>
  <si>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</si>
  <si>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</si>
  <si>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</si>
  <si>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</si>
  <si>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</si>
  <si>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</si>
  <si>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</si>
  <si>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</si>
  <si>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</si>
  <si>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</si>
  <si>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</si>
  <si>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</si>
  <si>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</si>
  <si>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</si>
  <si>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</si>
  <si>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</si>
  <si>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</si>
  <si>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</si>
  <si>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</si>
  <si>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</si>
  <si>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</si>
  <si>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</si>
  <si>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</si>
  <si>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</si>
  <si>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</si>
  <si>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</si>
  <si>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</si>
  <si>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</si>
  <si>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</si>
  <si>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</si>
  <si>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</si>
  <si>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</si>
  <si>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</si>
  <si>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</si>
  <si>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</si>
  <si>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</si>
  <si>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</si>
  <si>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</si>
  <si>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</si>
  <si>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</si>
  <si>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</si>
  <si>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</si>
  <si>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</si>
  <si>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</si>
  <si>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</si>
  <si>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</si>
  <si>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</si>
  <si>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</si>
  <si>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</si>
  <si>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</si>
  <si>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</si>
  <si>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</si>
  <si>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</si>
  <si>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</si>
  <si>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</si>
  <si>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</si>
  <si>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</si>
  <si>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</si>
  <si>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</si>
  <si>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</si>
  <si>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</si>
  <si>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</si>
  <si>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</si>
  <si>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</si>
  <si>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</si>
  <si>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</si>
  <si>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</si>
  <si>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</si>
  <si>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</si>
  <si>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</si>
  <si>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</si>
  <si>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</si>
  <si>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</si>
  <si>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</si>
  <si>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</si>
  <si>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</si>
  <si>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</si>
  <si>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</si>
  <si>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</si>
  <si>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</si>
  <si>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</si>
  <si>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</si>
  <si>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</si>
  <si>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</si>
  <si>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</si>
  <si>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</si>
  <si>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</si>
  <si>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</si>
  <si>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</si>
  <si>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</si>
  <si>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</si>
  <si>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</si>
  <si>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</si>
  <si>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</si>
  <si>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</si>
  <si>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</si>
  <si>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</si>
  <si>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</si>
  <si>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</si>
  <si>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</si>
  <si>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</si>
  <si>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</si>
  <si>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</si>
  <si>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</si>
  <si>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</si>
  <si>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</si>
  <si>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</si>
  <si>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</si>
  <si>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</si>
  <si>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</si>
  <si>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</si>
  <si>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</si>
  <si>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</si>
  <si>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</si>
  <si>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</si>
  <si>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</si>
  <si>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</si>
  <si>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</si>
  <si>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</si>
  <si>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</si>
  <si>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</si>
  <si>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</si>
  <si>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</si>
  <si>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</si>
  <si>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</si>
  <si>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</si>
  <si>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</si>
  <si>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</si>
  <si>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</si>
  <si>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</si>
  <si>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</si>
  <si>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</si>
  <si>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</si>
  <si>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</si>
  <si>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</si>
  <si>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</si>
  <si>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</si>
  <si>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</si>
  <si>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</si>
  <si>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</si>
  <si>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</si>
  <si>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</si>
  <si>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</si>
  <si>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</si>
  <si>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</si>
  <si>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</si>
  <si>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</si>
  <si>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</si>
  <si>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</si>
  <si>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</si>
  <si>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</si>
  <si>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</si>
  <si>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</si>
  <si>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</si>
  <si>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</si>
  <si>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</si>
  <si>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</si>
  <si>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</si>
  <si>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</si>
  <si>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</si>
  <si>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</si>
  <si>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</si>
  <si>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</si>
  <si>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</si>
  <si>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</si>
  <si>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</si>
  <si>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</si>
  <si>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</si>
  <si>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</si>
  <si>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</si>
  <si>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</si>
  <si>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</si>
  <si>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</si>
  <si>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</si>
  <si>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</si>
  <si>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</si>
  <si>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</si>
  <si>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</si>
  <si>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</si>
  <si>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</si>
  <si>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</si>
  <si>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</si>
  <si>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</si>
  <si>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</si>
  <si>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</si>
  <si>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</si>
  <si>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</si>
  <si>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</si>
  <si>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</si>
  <si>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</si>
  <si>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</si>
  <si>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</si>
  <si>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</si>
  <si>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</si>
  <si>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</si>
  <si>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</si>
  <si>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</si>
  <si>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</si>
  <si>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</si>
  <si>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</si>
  <si>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</si>
  <si>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</si>
  <si>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</si>
  <si>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</si>
  <si>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</si>
  <si>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</si>
  <si>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</si>
  <si>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</si>
  <si>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</si>
  <si>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</si>
  <si>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</si>
  <si>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</si>
  <si>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</si>
  <si>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</si>
  <si>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</si>
  <si>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</si>
  <si>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</si>
  <si>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</si>
  <si>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</si>
  <si>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</si>
  <si>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</si>
  <si>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</si>
  <si>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</si>
  <si>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</si>
  <si>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</si>
  <si>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</si>
  <si>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</si>
  <si>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</si>
  <si>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</si>
  <si>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</si>
  <si>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</si>
  <si>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</si>
  <si>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</si>
  <si>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</si>
  <si>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</si>
  <si>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</si>
  <si>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</si>
  <si>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</si>
  <si>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</si>
  <si>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</si>
  <si>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</si>
  <si>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</si>
  <si>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</si>
  <si>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</si>
  <si>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</si>
  <si>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</si>
  <si>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</si>
  <si>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</si>
  <si>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</si>
  <si>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</si>
  <si>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</si>
  <si>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</si>
  <si>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</si>
  <si>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</si>
  <si>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</si>
  <si>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</si>
  <si>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</si>
  <si>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</si>
  <si>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</si>
  <si>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</si>
  <si>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</si>
  <si>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</si>
  <si>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</si>
  <si>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</si>
  <si>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</si>
  <si>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</si>
  <si>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</si>
  <si>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</si>
  <si>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</si>
  <si>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</si>
  <si>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</si>
  <si>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</si>
  <si>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</si>
  <si>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</si>
  <si>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</si>
  <si>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</si>
  <si>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</si>
  <si>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</si>
  <si>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</si>
  <si>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</si>
  <si>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</si>
  <si>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</si>
  <si>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</si>
  <si>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</si>
  <si>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</si>
  <si>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</si>
  <si>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</si>
  <si>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</si>
  <si>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</si>
  <si>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</si>
  <si>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</si>
  <si>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</si>
  <si>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</si>
  <si>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</si>
  <si>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</si>
  <si>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</si>
  <si>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</si>
  <si>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</si>
  <si>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</si>
  <si>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</si>
  <si>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</si>
  <si>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</si>
  <si>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</si>
  <si>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</si>
  <si>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</si>
  <si>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</si>
  <si>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</si>
  <si>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</si>
  <si>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</si>
  <si>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</si>
  <si>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</si>
  <si>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</si>
  <si>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</si>
  <si>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</si>
  <si>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</si>
  <si>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</si>
  <si>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</si>
  <si>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</si>
  <si>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</si>
  <si>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</si>
  <si>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</si>
  <si>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</si>
  <si>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</si>
  <si>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</si>
  <si>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</si>
  <si>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</si>
  <si>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</si>
  <si>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</si>
  <si>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</si>
  <si>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</si>
  <si>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</si>
  <si>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</si>
  <si>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</si>
  <si>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</si>
  <si>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</si>
  <si>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</si>
  <si>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</si>
  <si>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</si>
  <si>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</si>
  <si>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</si>
  <si>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</si>
  <si>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</si>
  <si>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</si>
  <si>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</si>
  <si>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</si>
  <si>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</si>
  <si>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</si>
  <si>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</si>
  <si>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</si>
  <si>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</si>
  <si>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</si>
  <si>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</si>
  <si>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</si>
  <si>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</si>
  <si>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</si>
  <si>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</si>
  <si>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</si>
  <si>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</si>
  <si>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</si>
  <si>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</si>
  <si>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</si>
  <si>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</si>
  <si>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</si>
  <si>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</si>
  <si>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</si>
  <si>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</si>
  <si>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</si>
  <si>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</si>
  <si>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</si>
  <si>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</si>
  <si>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</si>
  <si>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</si>
  <si>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</si>
  <si>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</si>
  <si>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</si>
  <si>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</si>
  <si>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</si>
  <si>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</si>
  <si>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</si>
  <si>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</si>
  <si>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</si>
  <si>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</si>
  <si>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</si>
  <si>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</si>
  <si>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</si>
  <si>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</si>
  <si>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</si>
  <si>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</si>
  <si>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</si>
  <si>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</si>
  <si>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</si>
  <si>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</si>
  <si>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</si>
  <si>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</si>
  <si>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</si>
  <si>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</si>
  <si>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</si>
  <si>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</si>
  <si>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</si>
  <si>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</si>
  <si>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</si>
  <si>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</si>
  <si>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</si>
  <si>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</si>
  <si>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</si>
  <si>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</si>
  <si>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</si>
  <si>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</si>
  <si>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</si>
  <si>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</si>
  <si>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</si>
  <si>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</si>
  <si>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</si>
  <si>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</si>
  <si>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</si>
  <si>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</si>
  <si>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</si>
  <si>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</si>
  <si>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</si>
  <si>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</si>
  <si>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</si>
  <si>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</si>
  <si>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</si>
  <si>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</si>
  <si>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</si>
  <si>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</si>
  <si>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</si>
  <si>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</si>
  <si>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</si>
  <si>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</si>
  <si>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</si>
  <si>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</si>
  <si>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</si>
  <si>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</si>
  <si>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</si>
  <si>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</si>
  <si>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</si>
  <si>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</si>
  <si>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</si>
  <si>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</si>
  <si>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</si>
  <si>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</si>
  <si>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</si>
  <si>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</si>
  <si>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</si>
  <si>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</si>
  <si>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</si>
  <si>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</si>
  <si>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</si>
  <si>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</si>
  <si>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</si>
  <si>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</si>
  <si>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</si>
  <si>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</si>
  <si>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</si>
  <si>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</si>
  <si>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</si>
  <si>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</si>
  <si>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</si>
  <si>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</si>
  <si>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</si>
  <si>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</si>
  <si>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</si>
  <si>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</si>
  <si>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</si>
  <si>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</si>
  <si>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</si>
  <si>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</si>
  <si>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</si>
  <si>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</si>
  <si>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</si>
  <si>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</si>
  <si>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</si>
  <si>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</si>
  <si>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</si>
  <si>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</si>
  <si>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</si>
  <si>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</si>
  <si>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</si>
  <si>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</si>
  <si>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</si>
  <si>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</si>
  <si>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</si>
  <si>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</si>
  <si>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</si>
  <si>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</si>
  <si>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</si>
  <si>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</si>
  <si>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</si>
  <si>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</si>
  <si>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</si>
  <si>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</si>
  <si>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</si>
  <si>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</si>
  <si>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</si>
  <si>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</si>
  <si>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</si>
  <si>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</si>
  <si>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</si>
  <si>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</si>
  <si>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</si>
  <si>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</si>
  <si>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</si>
  <si>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</si>
  <si>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</si>
  <si>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</si>
  <si>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</si>
  <si>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</si>
  <si>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</si>
  <si>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</si>
  <si>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</si>
  <si>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</si>
  <si>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</si>
  <si>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</si>
  <si>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</si>
  <si>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</si>
  <si>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</si>
  <si>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</si>
  <si>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</si>
  <si>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</si>
  <si>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</si>
  <si>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</si>
  <si>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</si>
  <si>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</si>
  <si>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</si>
  <si>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</si>
  <si>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</si>
  <si>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</si>
  <si>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</si>
  <si>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</si>
  <si>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</si>
  <si>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</si>
  <si>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</si>
  <si>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</si>
  <si>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</si>
  <si>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</si>
  <si>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</si>
  <si>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</si>
  <si>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</si>
  <si>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</si>
  <si>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</si>
  <si>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</si>
  <si>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</si>
  <si>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</si>
  <si>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</si>
  <si>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</si>
  <si>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</si>
  <si>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</si>
  <si>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</si>
  <si>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</si>
  <si>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</si>
  <si>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</si>
  <si>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</si>
  <si>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</si>
  <si>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</si>
  <si>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</si>
  <si>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</si>
  <si>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</si>
  <si>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</si>
  <si>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</si>
  <si>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</si>
  <si>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</si>
  <si>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</si>
  <si>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</si>
  <si>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</si>
  <si>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</si>
  <si>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</si>
  <si>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</si>
  <si>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</si>
  <si>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</si>
  <si>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</si>
  <si>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</si>
  <si>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</si>
  <si>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</si>
  <si>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</si>
  <si>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</si>
  <si>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</si>
  <si>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</si>
  <si>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</si>
  <si>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</si>
  <si>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</si>
  <si>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</si>
  <si>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</si>
  <si>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</si>
  <si>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</si>
  <si>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</si>
  <si>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</si>
  <si>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</si>
  <si>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</si>
  <si>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</si>
  <si>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</si>
  <si>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</si>
  <si>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</si>
  <si>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</si>
  <si>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</si>
  <si>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</si>
  <si>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</si>
  <si>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</si>
  <si>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</si>
  <si>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</si>
  <si>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</si>
  <si>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</si>
  <si>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</si>
  <si>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</si>
  <si>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</si>
  <si>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</si>
  <si>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</si>
  <si>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</si>
  <si>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</si>
  <si>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</si>
  <si>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</si>
  <si>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</si>
  <si>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</si>
  <si>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</si>
  <si>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</si>
  <si>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</si>
  <si>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</si>
  <si>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</si>
  <si>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</si>
  <si>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</si>
  <si>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</si>
  <si>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</si>
  <si>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</si>
  <si>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</si>
  <si>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</si>
  <si>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</si>
  <si>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</si>
  <si>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</si>
  <si>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</si>
  <si>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</si>
  <si>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</si>
  <si>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</si>
  <si>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</si>
  <si>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</si>
  <si>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</si>
  <si>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</si>
  <si>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</si>
  <si>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</si>
  <si>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</si>
  <si>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</si>
  <si>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</si>
  <si>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</si>
  <si>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</si>
  <si>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</si>
  <si>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</si>
  <si>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</si>
  <si>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</si>
  <si>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</si>
  <si>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</si>
  <si>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</si>
  <si>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</si>
  <si>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</si>
  <si>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</si>
  <si>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</si>
  <si>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</si>
  <si>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</si>
  <si>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</si>
  <si>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</si>
  <si>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</si>
  <si>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</si>
  <si>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</si>
  <si>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</si>
  <si>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</si>
  <si>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</si>
  <si>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</si>
  <si>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</si>
  <si>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</si>
  <si>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</si>
  <si>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</si>
  <si>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</si>
  <si>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</si>
  <si>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</si>
  <si>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</si>
  <si>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</si>
  <si>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</si>
  <si>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</si>
  <si>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</si>
  <si>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</si>
  <si>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</si>
  <si>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</si>
  <si>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</si>
  <si>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</si>
  <si>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</si>
  <si>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</si>
  <si>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</si>
  <si>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</si>
  <si>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</si>
  <si>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</si>
  <si>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</si>
  <si>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</si>
  <si>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</si>
  <si>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</si>
  <si>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</si>
  <si>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</si>
  <si>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</si>
  <si>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</si>
  <si>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</si>
  <si>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</si>
  <si>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</si>
  <si>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</si>
  <si>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</si>
  <si>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</si>
  <si>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</si>
  <si>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</si>
  <si>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</si>
  <si>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</si>
  <si>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</si>
  <si>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</si>
  <si>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</si>
  <si>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</si>
  <si>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</si>
  <si>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</si>
  <si>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</si>
  <si>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</si>
  <si>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</si>
  <si>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</si>
  <si>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</si>
  <si>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</si>
  <si>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</si>
  <si>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</si>
  <si>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</si>
  <si>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</si>
  <si>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</si>
  <si>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</si>
  <si>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</si>
  <si>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</si>
  <si>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</si>
  <si>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</si>
  <si>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</si>
  <si>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</si>
  <si>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</si>
  <si>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</si>
  <si>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</si>
  <si>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</si>
  <si>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</si>
  <si>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</si>
  <si>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</si>
  <si>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</si>
  <si>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</si>
  <si>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</si>
  <si>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</si>
  <si>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</si>
  <si>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</si>
  <si>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</si>
  <si>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</si>
  <si>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</si>
  <si>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</si>
  <si>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</si>
  <si>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</si>
  <si>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</si>
  <si>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</si>
  <si>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</si>
  <si>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</si>
  <si>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</si>
  <si>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</si>
  <si>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</si>
  <si>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</si>
  <si>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</si>
  <si>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</si>
  <si>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</si>
  <si>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</si>
  <si>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</si>
  <si>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</si>
  <si>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</si>
  <si>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</si>
  <si>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</si>
  <si>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</si>
  <si>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</si>
  <si>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</si>
  <si>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</si>
  <si>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</si>
  <si>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</si>
  <si>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</si>
  <si>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</si>
  <si>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</si>
  <si>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</si>
  <si>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</si>
  <si>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</si>
  <si>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</si>
  <si>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</si>
  <si>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</si>
  <si>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</si>
  <si>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</si>
  <si>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</si>
  <si>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</si>
  <si>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</si>
  <si>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</si>
  <si>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</si>
  <si>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</si>
  <si>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</si>
  <si>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</si>
  <si>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</si>
  <si>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</si>
  <si>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</si>
  <si>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</si>
  <si>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</si>
  <si>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</si>
  <si>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</si>
  <si>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</si>
  <si>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</si>
  <si>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</si>
  <si>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</si>
  <si>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</si>
  <si>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</si>
  <si>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</si>
  <si>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</si>
  <si>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</si>
  <si>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</si>
  <si>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</si>
  <si>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</si>
  <si>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</si>
  <si>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</si>
  <si>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</si>
  <si>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</si>
  <si>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</si>
  <si>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</si>
  <si>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</si>
  <si>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</si>
  <si>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</si>
  <si>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</si>
  <si>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</si>
  <si>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</si>
  <si>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</si>
  <si>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</si>
  <si>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</si>
  <si>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</si>
  <si>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</si>
  <si>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</si>
  <si>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</si>
  <si>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</si>
  <si>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</si>
  <si>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</si>
  <si>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</si>
  <si>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</si>
  <si>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</si>
  <si>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</si>
  <si>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</si>
  <si>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</si>
  <si>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</si>
  <si>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</si>
  <si>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</si>
  <si>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</si>
  <si>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</si>
  <si>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</si>
  <si>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</si>
  <si>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</si>
  <si>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</si>
  <si>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</si>
  <si>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</si>
  <si>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</si>
  <si>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</si>
  <si>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</si>
  <si>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</si>
  <si>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</si>
  <si>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</si>
  <si>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</si>
  <si>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</si>
  <si>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</si>
  <si>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</si>
  <si>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</si>
  <si>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</si>
  <si>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</si>
  <si>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</si>
  <si>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</si>
  <si>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</si>
  <si>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</si>
  <si>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</si>
  <si>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</si>
  <si>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</si>
  <si>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</si>
  <si>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</si>
  <si>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</si>
  <si>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</si>
  <si>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</si>
  <si>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</si>
  <si>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</si>
  <si>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</si>
  <si>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</si>
  <si>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</si>
  <si>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</si>
  <si>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</si>
  <si>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</si>
  <si>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</si>
  <si>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</si>
  <si>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</si>
  <si>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</si>
  <si>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</si>
  <si>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</si>
  <si>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</si>
  <si>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</si>
  <si>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</si>
  <si>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</si>
  <si>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</si>
  <si>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</si>
  <si>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</si>
  <si>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</si>
  <si>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</si>
  <si>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</si>
  <si>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</si>
  <si>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</si>
  <si>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</si>
  <si>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</si>
  <si>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</si>
  <si>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</si>
  <si>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</si>
  <si>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</si>
  <si>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</si>
  <si>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</si>
  <si>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</si>
  <si>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</si>
  <si>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</si>
  <si>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</si>
  <si>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</si>
  <si>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</si>
  <si>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</si>
  <si>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</si>
  <si>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</si>
  <si>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</si>
  <si>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</si>
  <si>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</si>
  <si>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</si>
  <si>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</si>
  <si>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</si>
  <si>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</si>
  <si>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</si>
  <si>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</si>
  <si>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</si>
  <si>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</si>
  <si>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</si>
  <si>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</si>
  <si>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</si>
  <si>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</si>
  <si>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</si>
  <si>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</si>
  <si>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</si>
  <si>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</si>
  <si>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</si>
  <si>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</si>
  <si>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</si>
  <si>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</si>
  <si>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</si>
  <si>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</si>
  <si>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</si>
  <si>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</si>
  <si>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</si>
  <si>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</si>
  <si>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</si>
  <si>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</si>
  <si>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</si>
  <si>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</si>
  <si>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</si>
  <si>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</si>
  <si>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</si>
  <si>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</si>
  <si>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</si>
  <si>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</si>
  <si>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</si>
  <si>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</si>
  <si>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</si>
  <si>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</si>
  <si>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</si>
  <si>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</si>
  <si>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</si>
  <si>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</si>
  <si>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</si>
  <si>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</si>
  <si>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</si>
  <si>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</si>
  <si>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</si>
  <si>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</si>
  <si>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</si>
  <si>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</si>
  <si>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</si>
  <si>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</si>
  <si>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</si>
  <si>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</si>
  <si>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</si>
  <si>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</si>
  <si>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</si>
  <si>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</si>
  <si>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</si>
  <si>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</si>
  <si>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</si>
  <si>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</si>
  <si>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</si>
  <si>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</si>
  <si>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</si>
  <si>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</si>
  <si>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</si>
  <si>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</si>
  <si>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</si>
  <si>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</si>
  <si>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</si>
  <si>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</si>
  <si>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</si>
  <si>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</si>
  <si>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</si>
  <si>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</si>
  <si>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</si>
  <si>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</si>
  <si>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</si>
  <si>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</si>
  <si>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</si>
  <si>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</si>
  <si>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</si>
  <si>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</si>
  <si>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</si>
  <si>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</si>
  <si>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</si>
  <si>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</si>
  <si>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</si>
  <si>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</si>
  <si>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</si>
  <si>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</si>
  <si>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</si>
  <si>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</si>
  <si>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</si>
  <si>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</si>
  <si>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</si>
  <si>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</si>
  <si>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</si>
  <si>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</si>
  <si>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</si>
  <si>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</si>
  <si>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</si>
  <si>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</si>
  <si>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</si>
  <si>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</si>
  <si>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</si>
  <si>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</si>
  <si>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</si>
  <si>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</si>
  <si>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</si>
  <si>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</si>
  <si>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</si>
  <si>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</si>
  <si>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</si>
  <si>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</si>
  <si>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</si>
  <si>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</si>
  <si>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</si>
  <si>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</si>
  <si>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</si>
  <si>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</si>
  <si>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</si>
  <si>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</si>
  <si>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</si>
  <si>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</si>
  <si>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</si>
  <si>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</si>
  <si>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</si>
  <si>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</si>
  <si>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</si>
  <si>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</si>
  <si>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</si>
  <si>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</si>
  <si>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</si>
  <si>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</si>
  <si>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</si>
  <si>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</si>
  <si>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</si>
  <si>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</si>
  <si>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</si>
  <si>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</si>
  <si>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</si>
  <si>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</si>
  <si>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</si>
  <si>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</si>
  <si>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</si>
  <si>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</si>
  <si>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</si>
  <si>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</si>
  <si>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</si>
  <si>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</si>
  <si>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</si>
  <si>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</si>
  <si>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</si>
  <si>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</si>
  <si>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</si>
  <si>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</si>
  <si>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</si>
  <si>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</si>
  <si>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</si>
  <si>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</si>
  <si>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</si>
  <si>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</si>
  <si>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</si>
  <si>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</si>
  <si>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</si>
  <si>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</si>
  <si>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</si>
  <si>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</si>
  <si>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</si>
  <si>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</si>
  <si>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</si>
  <si>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</si>
  <si>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</si>
  <si>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</si>
  <si>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</si>
  <si>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</si>
  <si>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</si>
  <si>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</si>
  <si>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</si>
  <si>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</si>
  <si>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</si>
  <si>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</si>
  <si>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</si>
  <si>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</si>
  <si>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</si>
  <si>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</si>
  <si>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</si>
  <si>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</si>
  <si>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</si>
  <si>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</si>
  <si>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</si>
  <si>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</si>
  <si>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</si>
  <si>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</si>
  <si>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</si>
  <si>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</si>
  <si>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</si>
  <si>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</si>
  <si>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</si>
  <si>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</si>
  <si>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</si>
  <si>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</si>
  <si>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</si>
  <si>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</si>
  <si>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</si>
  <si>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</si>
  <si>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</si>
  <si>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</si>
  <si>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</si>
  <si>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</si>
  <si>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</si>
  <si>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</si>
  <si>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</si>
  <si>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</si>
  <si>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</si>
  <si>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</si>
  <si>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</si>
  <si>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</si>
  <si>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</si>
  <si>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</si>
  <si>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</si>
  <si>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</si>
  <si>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</si>
  <si>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</si>
  <si>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</si>
  <si>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</si>
  <si>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</si>
  <si>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</si>
  <si>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</si>
  <si>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</si>
  <si>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</si>
  <si>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</si>
  <si>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</si>
  <si>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</si>
  <si>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</si>
  <si>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</si>
  <si>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</si>
  <si>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</si>
  <si>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</si>
  <si>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</si>
  <si>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</si>
  <si>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</si>
  <si>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</si>
  <si>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</si>
  <si>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</si>
  <si>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</si>
  <si>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</si>
  <si>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</si>
  <si>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</si>
  <si>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</si>
  <si>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</si>
  <si>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</si>
  <si>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</si>
  <si>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</si>
  <si>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</si>
  <si>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</si>
  <si>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</si>
  <si>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</si>
  <si>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</si>
  <si>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</si>
  <si>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</si>
  <si>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</si>
  <si>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</si>
  <si>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</si>
  <si>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</si>
  <si>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</si>
  <si>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</si>
  <si>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</si>
  <si>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</si>
  <si>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</si>
  <si>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</si>
  <si>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</si>
  <si>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</si>
  <si>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</si>
  <si>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</si>
  <si>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</si>
  <si>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</si>
  <si>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</si>
  <si>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</si>
  <si>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</si>
  <si>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</si>
  <si>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</si>
  <si>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</si>
  <si>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</si>
  <si>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</si>
  <si>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</si>
  <si>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</si>
  <si>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</si>
  <si>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</si>
  <si>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</si>
  <si>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</si>
  <si>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</si>
  <si>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</si>
  <si>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</si>
  <si>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</si>
  <si>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</si>
  <si>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</si>
  <si>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</si>
  <si>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</si>
  <si>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</si>
  <si>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</si>
  <si>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</si>
  <si>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</si>
  <si>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</si>
  <si>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</si>
  <si>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</si>
  <si>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</si>
  <si>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</si>
  <si>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</si>
  <si>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</si>
  <si>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</si>
  <si>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</si>
  <si>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</si>
  <si>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</si>
  <si>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</si>
  <si>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</si>
  <si>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</si>
  <si>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</si>
  <si>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</si>
  <si>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</si>
  <si>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</si>
  <si>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</si>
  <si>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</si>
  <si>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</si>
  <si>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</si>
  <si>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</si>
  <si>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</si>
  <si>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</si>
  <si>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</si>
  <si>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</si>
  <si>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</si>
  <si>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</si>
  <si>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</si>
  <si>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</si>
  <si>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</si>
  <si>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</si>
  <si>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</si>
  <si>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</si>
  <si>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</si>
  <si>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</si>
  <si>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</si>
  <si>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</si>
  <si>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</si>
  <si>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</si>
  <si>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</si>
  <si>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</si>
  <si>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</si>
  <si>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</si>
  <si>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</si>
  <si>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</si>
  <si>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</si>
  <si>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</si>
  <si>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</si>
  <si>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</si>
  <si>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</si>
  <si>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</si>
  <si>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</si>
  <si>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</si>
  <si>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</si>
  <si>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</si>
  <si>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</si>
  <si>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</si>
  <si>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</si>
  <si>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</si>
  <si>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</si>
  <si>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</si>
  <si>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</si>
  <si>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</si>
  <si>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</si>
  <si>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</si>
  <si>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</si>
  <si>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</si>
  <si>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</si>
  <si>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</si>
  <si>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</si>
  <si>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</si>
  <si>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</si>
  <si>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</si>
  <si>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</si>
  <si>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</si>
  <si>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</si>
  <si>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</si>
  <si>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</si>
  <si>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</si>
  <si>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</si>
  <si>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</si>
  <si>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</si>
  <si>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</si>
  <si>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</si>
  <si>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</si>
  <si>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</si>
  <si>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</si>
  <si>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</si>
  <si>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</si>
  <si>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</si>
  <si>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</si>
  <si>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</si>
  <si>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</si>
  <si>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</si>
  <si>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</si>
  <si>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</si>
  <si>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</si>
  <si>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</si>
  <si>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</si>
  <si>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</si>
  <si>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</si>
  <si>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</si>
  <si>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</si>
  <si>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</si>
  <si>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</si>
  <si>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</si>
  <si>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</si>
  <si>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</si>
  <si>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</si>
  <si>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</si>
  <si>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</si>
  <si>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</si>
  <si>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</si>
  <si>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</si>
  <si>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</si>
  <si>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</si>
  <si>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</si>
  <si>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</si>
  <si>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</si>
  <si>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</si>
  <si>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</si>
  <si>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</si>
  <si>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</si>
  <si>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</si>
  <si>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</si>
  <si>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</si>
  <si>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</si>
  <si>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</si>
  <si>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</si>
  <si>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</si>
  <si>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</si>
  <si>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</si>
  <si>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</si>
  <si>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</si>
  <si>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</si>
  <si>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</si>
  <si>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</si>
  <si>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</si>
  <si>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</si>
  <si>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</si>
  <si>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</si>
  <si>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</si>
  <si>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</si>
  <si>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</si>
  <si>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</si>
  <si>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</si>
  <si>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</si>
  <si>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</si>
  <si>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</si>
  <si>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</si>
  <si>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</si>
  <si>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</si>
  <si>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</si>
  <si>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</si>
  <si>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</si>
  <si>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</si>
  <si>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</si>
  <si>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</si>
  <si>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</si>
  <si>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</si>
  <si>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</si>
  <si>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</si>
  <si>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</si>
  <si>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</si>
  <si>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</si>
  <si>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</si>
  <si>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</si>
  <si>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</si>
  <si>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</si>
  <si>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</si>
  <si>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</si>
  <si>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</si>
  <si>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</si>
  <si>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</si>
  <si>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</si>
  <si>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</si>
  <si>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</si>
  <si>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</si>
  <si>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</si>
  <si>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</si>
  <si>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</si>
  <si>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</si>
  <si>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</si>
  <si>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</si>
  <si>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</si>
  <si>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</si>
  <si>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</si>
  <si>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</si>
  <si>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</si>
  <si>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</si>
  <si>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</si>
  <si>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</si>
  <si>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</si>
  <si>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</si>
  <si>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</si>
  <si>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</si>
  <si>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</si>
  <si>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</si>
  <si>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</si>
  <si>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</si>
  <si>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</si>
  <si>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</si>
  <si>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</si>
  <si>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</si>
  <si>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</si>
  <si>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</si>
  <si>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</si>
  <si>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</si>
  <si>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</si>
  <si>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</si>
  <si>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</si>
  <si>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</si>
  <si>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</si>
  <si>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</si>
  <si>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</si>
  <si>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</si>
  <si>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</si>
  <si>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</si>
  <si>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</si>
  <si>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</si>
  <si>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</si>
  <si>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</si>
  <si>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</si>
  <si>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</si>
  <si>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</si>
  <si>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</si>
  <si>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</si>
  <si>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</si>
  <si>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</si>
  <si>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</si>
  <si>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</si>
  <si>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</si>
  <si>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</si>
  <si>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</si>
  <si>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</si>
  <si>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</si>
  <si>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</si>
  <si>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</si>
  <si>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</si>
  <si>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</si>
  <si>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</si>
  <si>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</si>
  <si>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</si>
  <si>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</si>
  <si>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</si>
  <si>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</si>
  <si>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</si>
  <si>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</si>
  <si>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</si>
  <si>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</si>
  <si>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</si>
  <si>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</si>
  <si>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</si>
  <si>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</si>
  <si>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</si>
  <si>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</si>
  <si>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</si>
  <si>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</si>
  <si>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</si>
  <si>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</si>
  <si>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</si>
  <si>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</si>
  <si>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</si>
  <si>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</si>
  <si>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</si>
  <si>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</si>
  <si>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</si>
  <si>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</si>
  <si>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</si>
  <si>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</si>
  <si>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</si>
  <si>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</si>
  <si>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</si>
  <si>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</si>
  <si>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</si>
  <si>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</si>
  <si>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</si>
  <si>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</si>
  <si>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</si>
  <si>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</si>
  <si>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</si>
  <si>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</si>
  <si>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</si>
  <si>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</si>
  <si>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</si>
  <si>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</si>
  <si>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</si>
  <si>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</si>
  <si>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</si>
  <si>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</si>
  <si>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</si>
  <si>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</si>
  <si>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</si>
  <si>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</si>
  <si>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</si>
  <si>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</si>
  <si>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</si>
  <si>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</si>
  <si>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</si>
  <si>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</si>
  <si>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</si>
  <si>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</si>
  <si>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</si>
  <si>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</si>
  <si>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</si>
  <si>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</si>
  <si>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</si>
  <si>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</si>
  <si>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</si>
  <si>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</si>
  <si>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</si>
  <si>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</si>
  <si>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</si>
  <si>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</si>
  <si>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</si>
  <si>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</si>
  <si>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</si>
  <si>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</si>
  <si>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</si>
  <si>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</si>
  <si>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</si>
  <si>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</si>
  <si>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</si>
  <si>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</si>
  <si>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</si>
  <si>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</si>
  <si>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</si>
  <si>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</si>
  <si>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</si>
  <si>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</si>
  <si>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</si>
  <si>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</si>
  <si>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</si>
  <si>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</si>
  <si>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</si>
  <si>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</si>
  <si>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</si>
  <si>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</si>
  <si>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</si>
  <si>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</si>
  <si>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</si>
  <si>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</si>
  <si>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</si>
  <si>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</si>
  <si>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</si>
  <si>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</si>
  <si>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</si>
  <si>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</si>
  <si>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</si>
  <si>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</si>
  <si>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</si>
  <si>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</si>
  <si>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</si>
  <si>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</si>
  <si>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</si>
  <si>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</si>
  <si>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</si>
  <si>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</si>
  <si>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</si>
  <si>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</si>
  <si>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</si>
  <si>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</si>
  <si>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</si>
  <si>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</si>
  <si>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</si>
  <si>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</si>
  <si>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</si>
  <si>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</si>
  <si>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</si>
  <si>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</si>
  <si>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</si>
  <si>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</si>
  <si>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</si>
  <si>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</si>
  <si>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</si>
  <si>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</si>
  <si>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</si>
  <si>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</si>
  <si>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</si>
  <si>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</si>
  <si>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</si>
  <si>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</si>
  <si>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</si>
  <si>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</si>
  <si>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</si>
  <si>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</si>
  <si>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</si>
  <si>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</si>
  <si>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</si>
  <si>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</si>
  <si>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</si>
  <si>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</si>
  <si>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</si>
  <si>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</si>
  <si>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</si>
  <si>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</si>
  <si>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</si>
  <si>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</si>
  <si>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</si>
  <si>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</si>
  <si>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</si>
  <si>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</si>
  <si>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</si>
  <si>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</si>
  <si>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</si>
  <si>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</si>
  <si>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</si>
  <si>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</si>
  <si>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</si>
  <si>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</si>
  <si>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</si>
  <si>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</si>
  <si>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</si>
  <si>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</si>
  <si>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</si>
  <si>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</si>
  <si>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</si>
  <si>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</si>
  <si>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</si>
  <si>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</si>
  <si>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</si>
  <si>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</si>
  <si>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</si>
  <si>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</si>
  <si>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</si>
  <si>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</si>
  <si>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</si>
  <si>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</si>
  <si>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</si>
  <si>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</si>
  <si>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</si>
  <si>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</si>
  <si>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</si>
  <si>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</si>
  <si>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</si>
  <si>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</si>
  <si>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</si>
  <si>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</si>
  <si>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</si>
  <si>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</si>
  <si>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</si>
  <si>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</si>
  <si>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</si>
  <si>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</si>
  <si>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</si>
  <si>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</si>
  <si>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</si>
  <si>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</si>
  <si>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</si>
  <si>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</si>
  <si>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</si>
  <si>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</si>
  <si>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</si>
  <si>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</si>
  <si>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</si>
  <si>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</si>
  <si>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</si>
  <si>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</si>
  <si>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</si>
  <si>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</si>
  <si>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</si>
  <si>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</si>
  <si>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</si>
  <si>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</si>
  <si>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</si>
  <si>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</si>
  <si>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</si>
  <si>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</si>
  <si>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</si>
  <si>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</si>
  <si>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</si>
  <si>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</si>
  <si>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</si>
  <si>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</si>
  <si>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</si>
  <si>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</si>
  <si>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</si>
  <si>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</si>
  <si>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</si>
  <si>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</si>
  <si>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</si>
  <si>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</si>
  <si>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</si>
  <si>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</si>
  <si>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</si>
  <si>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</si>
  <si>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</si>
  <si>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</si>
  <si>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</si>
  <si>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</si>
  <si>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</si>
  <si>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</si>
  <si>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</si>
  <si>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</si>
  <si>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</si>
  <si>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</si>
  <si>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</si>
  <si>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</si>
  <si>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</si>
  <si>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</si>
  <si>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</si>
  <si>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</si>
  <si>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</si>
  <si>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</si>
  <si>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</si>
  <si>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</si>
  <si>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</si>
  <si>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</si>
  <si>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</si>
  <si>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</si>
  <si>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</si>
  <si>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</si>
  <si>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</si>
  <si>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</si>
  <si>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</si>
  <si>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</si>
  <si>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</si>
  <si>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</si>
  <si>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</si>
  <si>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</si>
  <si>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</si>
  <si>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</si>
  <si>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</si>
  <si>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</si>
  <si>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</si>
  <si>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</si>
  <si>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</si>
  <si>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</si>
  <si>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</si>
  <si>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</si>
  <si>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</si>
  <si>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</si>
  <si>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</si>
  <si>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</si>
  <si>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</si>
  <si>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</si>
  <si>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</si>
  <si>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</si>
  <si>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</si>
  <si>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</si>
  <si>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</si>
  <si>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</si>
  <si>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</si>
  <si>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</si>
  <si>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</si>
  <si>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</si>
  <si>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</si>
  <si>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</si>
  <si>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</si>
  <si>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</si>
  <si>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</si>
  <si>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</si>
  <si>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</si>
  <si>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</si>
  <si>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</si>
  <si>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</si>
  <si>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</si>
  <si>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</si>
  <si>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</si>
  <si>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</si>
  <si>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</si>
  <si>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</si>
  <si>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</si>
  <si>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</si>
  <si>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</si>
  <si>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</si>
  <si>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</si>
  <si>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</si>
  <si>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</si>
  <si>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</si>
  <si>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</si>
  <si>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</si>
  <si>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</si>
  <si>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</si>
  <si>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</si>
  <si>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</si>
  <si>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</si>
  <si>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</si>
  <si>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</si>
  <si>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</si>
  <si>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</si>
  <si>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</si>
  <si>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</si>
  <si>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</si>
  <si>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</si>
  <si>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</si>
  <si>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</si>
  <si>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</si>
  <si>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</si>
  <si>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</si>
  <si>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</si>
  <si>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</si>
  <si>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</si>
  <si>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</si>
  <si>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</si>
  <si>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</si>
  <si>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</si>
  <si>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</si>
  <si>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</si>
  <si>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</si>
  <si>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</si>
  <si>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</si>
  <si>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</si>
  <si>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</si>
  <si>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</si>
  <si>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</si>
  <si>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</si>
  <si>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</si>
  <si>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</si>
  <si>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</si>
  <si>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</si>
  <si>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</si>
  <si>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</si>
  <si>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</si>
  <si>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</si>
  <si>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</si>
  <si>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</si>
  <si>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</si>
  <si>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</si>
  <si>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</si>
  <si>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</si>
  <si>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</si>
  <si>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</si>
  <si>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</si>
  <si>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</si>
  <si>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</si>
  <si>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</si>
  <si>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</si>
  <si>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</si>
  <si>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</si>
  <si>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</si>
  <si>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</si>
  <si>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</si>
  <si>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</si>
  <si>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</si>
  <si>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</si>
  <si>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</si>
  <si>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</si>
  <si>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</si>
  <si>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</si>
  <si>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</si>
  <si>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</si>
  <si>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</si>
  <si>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</si>
  <si>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</si>
  <si>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</si>
  <si>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</si>
  <si>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</si>
  <si>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</si>
  <si>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</si>
  <si>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</si>
  <si>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</si>
  <si>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</si>
  <si>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</si>
  <si>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</si>
  <si>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</si>
  <si>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</si>
  <si>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</si>
  <si>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</si>
  <si>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</si>
  <si>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</si>
  <si>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</si>
  <si>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</si>
  <si>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</si>
  <si>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</si>
  <si>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</si>
  <si>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</si>
  <si>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</si>
  <si>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</si>
  <si>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</si>
  <si>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</si>
  <si>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</si>
  <si>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</si>
  <si>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</si>
  <si>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</si>
  <si>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</si>
  <si>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</si>
  <si>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</si>
  <si>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</si>
  <si>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</si>
  <si>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</si>
  <si>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</si>
  <si>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</si>
  <si>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</si>
  <si>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</si>
  <si>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</si>
  <si>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</si>
  <si>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</si>
  <si>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</si>
  <si>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</si>
  <si>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</si>
  <si>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</si>
  <si>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</si>
  <si>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</si>
  <si>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</si>
  <si>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</si>
  <si>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</si>
  <si>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</si>
  <si>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</si>
  <si>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</si>
  <si>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</si>
  <si>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</si>
  <si>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</si>
  <si>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</si>
  <si>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</si>
  <si>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</si>
  <si>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</si>
  <si>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</si>
  <si>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</si>
  <si>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</si>
  <si>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</si>
  <si>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</si>
  <si>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</si>
  <si>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</si>
  <si>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</si>
  <si>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</si>
  <si>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</si>
  <si>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</si>
  <si>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</si>
  <si>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</si>
  <si>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</si>
  <si>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</si>
  <si>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</si>
  <si>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</si>
  <si>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</si>
  <si>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</si>
  <si>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</si>
  <si>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</si>
  <si>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</si>
  <si>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</si>
  <si>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</si>
  <si>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</si>
  <si>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</si>
  <si>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</si>
  <si>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</si>
  <si>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</si>
  <si>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</si>
  <si>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</si>
  <si>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</si>
  <si>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</si>
  <si>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</si>
  <si>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</si>
  <si>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</si>
  <si>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</si>
  <si>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</si>
  <si>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</si>
  <si>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</si>
  <si>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</si>
  <si>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</si>
  <si>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</si>
  <si>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</si>
  <si>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</si>
  <si>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</si>
  <si>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</si>
  <si>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</si>
  <si>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</si>
  <si>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</si>
  <si>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</si>
  <si>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</si>
  <si>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</si>
  <si>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</si>
  <si>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</si>
  <si>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</si>
  <si>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</si>
  <si>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</si>
  <si>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</si>
  <si>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</si>
  <si>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</si>
  <si>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</si>
  <si>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</si>
  <si>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</si>
  <si>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</si>
  <si>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</si>
  <si>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</si>
  <si>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</si>
  <si>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</si>
  <si>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</si>
  <si>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</si>
  <si>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</si>
  <si>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</si>
  <si>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</si>
  <si>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</si>
  <si>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</si>
  <si>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</si>
  <si>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</si>
  <si>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</si>
  <si>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</si>
  <si>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</si>
  <si>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</si>
  <si>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</si>
  <si>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</si>
  <si>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</si>
  <si>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</si>
  <si>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</si>
  <si>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</si>
  <si>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</si>
  <si>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</si>
  <si>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</si>
  <si>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</si>
  <si>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</si>
  <si>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</si>
  <si>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</si>
  <si>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</si>
  <si>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</si>
  <si>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</si>
  <si>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</si>
  <si>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</si>
  <si>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</si>
  <si>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</si>
  <si>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</si>
  <si>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</si>
  <si>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</si>
  <si>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</si>
  <si>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</si>
  <si>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</si>
  <si>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</si>
  <si>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</si>
  <si>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</si>
  <si>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</si>
  <si>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</si>
  <si>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</si>
  <si>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</si>
  <si>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</si>
  <si>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</si>
  <si>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</si>
  <si>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</si>
  <si>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</si>
  <si>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</si>
  <si>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</si>
  <si>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</si>
  <si>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</si>
  <si>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</si>
  <si>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</si>
  <si>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</si>
  <si>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</si>
  <si>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</si>
  <si>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</si>
  <si>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</si>
  <si>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</si>
  <si>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</si>
  <si>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</si>
  <si>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</si>
  <si>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</si>
  <si>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</si>
  <si>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</si>
  <si>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</si>
  <si>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</si>
  <si>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</si>
  <si>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</si>
  <si>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</si>
  <si>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</si>
  <si>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</si>
  <si>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</si>
  <si>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</si>
  <si>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</si>
  <si>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</si>
  <si>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</si>
  <si>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</si>
  <si>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</si>
  <si>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</si>
  <si>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</si>
  <si>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</si>
  <si>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</si>
  <si>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</si>
  <si>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</si>
  <si>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</si>
  <si>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</si>
  <si>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</si>
  <si>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</si>
  <si>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</si>
  <si>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</si>
  <si>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</si>
  <si>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</si>
  <si>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</si>
  <si>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</si>
  <si>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</si>
  <si>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</si>
  <si>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</si>
  <si>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</si>
  <si>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</si>
  <si>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</si>
  <si>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</si>
  <si>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</si>
  <si>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</si>
  <si>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</si>
  <si>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</si>
  <si>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</si>
  <si>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</si>
  <si>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</si>
  <si>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</si>
  <si>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</si>
  <si>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</si>
  <si>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</si>
  <si>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</si>
  <si>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</si>
  <si>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</si>
  <si>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</si>
  <si>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</si>
  <si>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</si>
  <si>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</si>
  <si>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</si>
  <si>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</si>
  <si>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</si>
  <si>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</si>
  <si>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</si>
  <si>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</si>
  <si>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</si>
  <si>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</si>
  <si>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</si>
  <si>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</si>
  <si>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</si>
  <si>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</si>
  <si>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</si>
  <si>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</si>
  <si>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</si>
  <si>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</si>
  <si>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</si>
  <si>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</si>
  <si>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</si>
  <si>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</si>
  <si>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</si>
  <si>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</si>
  <si>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</si>
  <si>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</si>
  <si>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</si>
  <si>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</si>
  <si>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</si>
  <si>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</si>
  <si>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</si>
  <si>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</si>
  <si>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</si>
  <si>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</si>
  <si>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</si>
  <si>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</si>
  <si>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</si>
  <si>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</si>
  <si>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</si>
  <si>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</si>
  <si>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</si>
  <si>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</si>
  <si>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</si>
  <si>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</si>
  <si>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</si>
  <si>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</si>
  <si>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</si>
  <si>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</si>
  <si>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</si>
  <si>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</si>
  <si>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</si>
  <si>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</si>
  <si>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</si>
  <si>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</si>
  <si>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</si>
  <si>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</si>
  <si>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</si>
  <si>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</si>
  <si>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</si>
  <si>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</si>
  <si>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</si>
  <si>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</si>
  <si>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</si>
  <si>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</si>
  <si>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</si>
  <si>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</si>
  <si>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</si>
  <si>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</si>
  <si>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</si>
  <si>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</si>
  <si>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</si>
  <si>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</si>
  <si>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</si>
  <si>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</si>
  <si>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</si>
  <si>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</si>
  <si>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</si>
  <si>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</si>
  <si>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</si>
  <si>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</si>
  <si>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</si>
  <si>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</si>
  <si>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</si>
  <si>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</si>
  <si>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</si>
  <si>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</si>
  <si>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</si>
  <si>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</si>
  <si>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</si>
  <si>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</si>
  <si>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</si>
  <si>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</si>
  <si>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</si>
  <si>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</si>
  <si>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</si>
  <si>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</si>
  <si>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</si>
  <si>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</si>
  <si>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</si>
  <si>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</si>
  <si>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</si>
  <si>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</si>
  <si>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</si>
  <si>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</si>
  <si>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</si>
  <si>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</si>
  <si>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</si>
  <si>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</si>
  <si>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</si>
  <si>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</si>
  <si>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</si>
  <si>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</si>
  <si>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</si>
  <si>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</si>
  <si>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</si>
  <si>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</si>
  <si>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</si>
  <si>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</si>
  <si>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</si>
  <si>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</si>
  <si>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</si>
  <si>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</si>
  <si>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</si>
  <si>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</si>
  <si>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</si>
  <si>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</si>
  <si>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</si>
  <si>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</si>
  <si>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</si>
  <si>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</si>
  <si>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</si>
  <si>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</si>
  <si>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</si>
  <si>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</si>
  <si>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</si>
  <si>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</si>
  <si>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</si>
  <si>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</si>
  <si>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</si>
  <si>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</si>
  <si>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</si>
  <si>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</si>
  <si>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</si>
  <si>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</si>
  <si>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</si>
  <si>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</si>
  <si>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</si>
  <si>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</si>
  <si>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</si>
  <si>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</si>
  <si>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</si>
  <si>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</si>
  <si>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</si>
  <si>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</si>
  <si>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</si>
  <si>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</si>
  <si>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</si>
  <si>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</si>
  <si>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</si>
  <si>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</si>
  <si>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</si>
  <si>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</si>
  <si>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</si>
  <si>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</si>
  <si>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</si>
  <si>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</si>
  <si>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</si>
  <si>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</si>
  <si>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</si>
  <si>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</si>
  <si>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</si>
  <si>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</si>
  <si>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</si>
  <si>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</si>
  <si>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</si>
  <si>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</si>
  <si>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</si>
  <si>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</si>
  <si>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</si>
  <si>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</si>
  <si>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</si>
  <si>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</si>
  <si>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</si>
  <si>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</si>
  <si>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</si>
  <si>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</si>
  <si>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</si>
  <si>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</si>
  <si>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</si>
  <si>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</si>
  <si>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</si>
  <si>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</si>
  <si>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</si>
  <si>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</si>
  <si>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</si>
  <si>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</si>
  <si>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</si>
  <si>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</si>
  <si>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</si>
  <si>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</si>
  <si>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</si>
  <si>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</si>
  <si>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</si>
  <si>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</si>
  <si>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</si>
  <si>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</si>
  <si>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</si>
  <si>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</si>
  <si>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</si>
  <si>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</si>
  <si>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</si>
  <si>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</si>
  <si>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</si>
  <si>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</si>
  <si>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</si>
  <si>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</si>
  <si>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</si>
  <si>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</si>
  <si>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</si>
  <si>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</si>
  <si>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</si>
  <si>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</si>
  <si>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</si>
  <si>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</si>
  <si>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</si>
  <si>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</si>
  <si>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</si>
  <si>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</si>
  <si>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</si>
  <si>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</si>
  <si>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</si>
  <si>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</si>
  <si>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</si>
  <si>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</si>
  <si>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</si>
  <si>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</si>
  <si>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</si>
  <si>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</si>
  <si>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</si>
  <si>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</si>
  <si>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</si>
  <si>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</si>
  <si>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</si>
  <si>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</si>
  <si>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</si>
  <si>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</si>
  <si>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</si>
  <si>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</si>
  <si>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</si>
  <si>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</si>
  <si>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</si>
  <si>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</si>
  <si>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</si>
  <si>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</si>
  <si>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</si>
  <si>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</si>
  <si>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</si>
  <si>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</si>
  <si>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</si>
  <si>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</si>
  <si>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</si>
  <si>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</si>
  <si>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</si>
  <si>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</si>
  <si>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</si>
  <si>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</si>
  <si>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</si>
  <si>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</si>
  <si>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</si>
  <si>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</si>
  <si>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</si>
  <si>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</si>
  <si>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</si>
  <si>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</si>
  <si>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</si>
  <si>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</si>
  <si>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</si>
  <si>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</si>
  <si>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</si>
  <si>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</si>
  <si>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</si>
  <si>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</si>
  <si>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</si>
  <si>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</si>
  <si>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</si>
  <si>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</si>
  <si>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</si>
  <si>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</si>
  <si>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</si>
  <si>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</si>
  <si>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</si>
  <si>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</si>
  <si>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</si>
  <si>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</si>
  <si>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</si>
  <si>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</si>
  <si>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</si>
  <si>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</si>
  <si>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</si>
  <si>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</si>
  <si>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</si>
  <si>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</si>
  <si>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</si>
  <si>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</si>
  <si>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</si>
  <si>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</si>
  <si>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</si>
  <si>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</si>
  <si>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</si>
  <si>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</si>
  <si>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</si>
  <si>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</si>
  <si>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</si>
  <si>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</si>
  <si>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</si>
  <si>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</si>
  <si>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</si>
  <si>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</si>
  <si>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</si>
  <si>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</si>
  <si>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</si>
  <si>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</si>
  <si>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</si>
  <si>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</si>
  <si>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</si>
  <si>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</si>
  <si>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</si>
  <si>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</si>
  <si>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</si>
  <si>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</si>
  <si>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</si>
  <si>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</si>
  <si>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</si>
  <si>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</si>
  <si>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</si>
  <si>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</si>
  <si>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</si>
  <si>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</si>
  <si>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</si>
  <si>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</si>
  <si>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</si>
  <si>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</si>
  <si>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</si>
  <si>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</si>
  <si>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</si>
  <si>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</si>
  <si>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</si>
  <si>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</si>
  <si>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</si>
  <si>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</si>
  <si>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</si>
  <si>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</si>
  <si>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</si>
  <si>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</si>
  <si>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</si>
  <si>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</si>
  <si>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</si>
  <si>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</si>
  <si>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</si>
  <si>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</si>
  <si>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</si>
  <si>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</si>
  <si>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</si>
  <si>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</si>
  <si>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</si>
  <si>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</si>
  <si>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</si>
  <si>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</si>
  <si>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</si>
  <si>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</si>
  <si>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</si>
  <si>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</si>
  <si>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</si>
  <si>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</si>
  <si>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</si>
  <si>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</si>
  <si>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</si>
  <si>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</si>
  <si>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</si>
  <si>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</si>
  <si>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</si>
  <si>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</si>
  <si>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</si>
  <si>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</si>
  <si>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</si>
  <si>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</si>
  <si>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</si>
  <si>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</si>
  <si>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</si>
  <si>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</si>
  <si>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</si>
  <si>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</si>
  <si>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</si>
  <si>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</si>
  <si>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</si>
  <si>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</si>
  <si>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</si>
  <si>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</si>
  <si>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</si>
  <si>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</si>
  <si>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</si>
  <si>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</si>
  <si>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</si>
  <si>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</si>
  <si>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</si>
  <si>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</si>
  <si>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</si>
  <si>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</si>
  <si>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</si>
  <si>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</si>
  <si>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</si>
  <si>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</si>
  <si>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</si>
  <si>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</si>
  <si>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</si>
  <si>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</si>
  <si>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</si>
  <si>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</si>
  <si>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</si>
  <si>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</si>
  <si>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</si>
  <si>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</si>
  <si>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</si>
  <si>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</si>
  <si>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</si>
  <si>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</si>
  <si>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</si>
  <si>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</si>
  <si>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</si>
  <si>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</si>
  <si>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</si>
  <si>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</si>
  <si>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</si>
  <si>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</si>
  <si>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</si>
  <si>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</si>
  <si>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</si>
  <si>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</si>
  <si>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</si>
  <si>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</si>
  <si>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</si>
  <si>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</si>
  <si>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</si>
  <si>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</si>
  <si>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</si>
  <si>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</si>
  <si>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</si>
  <si>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</si>
  <si>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</si>
  <si>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</si>
  <si>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</si>
  <si>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</si>
  <si>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</si>
  <si>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</si>
  <si>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</si>
  <si>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</si>
  <si>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</si>
  <si>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</si>
  <si>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</si>
  <si>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</si>
  <si>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</si>
  <si>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</si>
  <si>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</si>
  <si>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</si>
  <si>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</si>
  <si>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</si>
  <si>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</si>
  <si>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</si>
  <si>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</si>
  <si>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</si>
  <si>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</si>
  <si>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</si>
  <si>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</si>
  <si>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</si>
  <si>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</si>
  <si>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</si>
  <si>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</si>
  <si>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</si>
  <si>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</si>
  <si>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</si>
  <si>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</si>
  <si>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</si>
  <si>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</si>
  <si>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</si>
  <si>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</si>
  <si>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</si>
  <si>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</si>
  <si>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</si>
  <si>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</si>
  <si>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</si>
  <si>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</si>
  <si>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</si>
  <si>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</si>
  <si>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</si>
  <si>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</si>
  <si>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</si>
  <si>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</si>
  <si>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</si>
  <si>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</si>
  <si>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</si>
  <si>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</si>
  <si>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</si>
  <si>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</si>
  <si>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</si>
  <si>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</si>
  <si>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</si>
  <si>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</si>
  <si>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</si>
  <si>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</si>
  <si>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</si>
  <si>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</si>
  <si>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</si>
  <si>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</si>
  <si>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</si>
  <si>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</si>
  <si>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</si>
  <si>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</si>
  <si>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</si>
  <si>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</si>
  <si>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</si>
  <si>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</si>
  <si>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</si>
  <si>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</si>
  <si>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</si>
  <si>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</si>
  <si>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</si>
  <si>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</si>
  <si>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</si>
  <si>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</si>
  <si>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</si>
  <si>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</si>
  <si>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</si>
  <si>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</si>
  <si>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</si>
  <si>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</si>
  <si>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</si>
  <si>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</si>
  <si>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</si>
  <si>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</si>
  <si>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</si>
  <si>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</si>
  <si>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</si>
  <si>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</si>
  <si>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</si>
  <si>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</si>
  <si>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</si>
  <si>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</si>
  <si>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</si>
  <si>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</si>
  <si>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</si>
  <si>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</si>
  <si>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</si>
  <si>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</si>
  <si>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</si>
  <si>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</si>
  <si>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</si>
  <si>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</si>
  <si>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</si>
  <si>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</si>
  <si>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</si>
  <si>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</si>
  <si>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</si>
  <si>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</si>
  <si>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</si>
  <si>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</si>
  <si>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</si>
  <si>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</si>
  <si>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</si>
  <si>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</si>
  <si>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</si>
  <si>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</si>
  <si>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</si>
  <si>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</si>
  <si>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</si>
  <si>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</si>
  <si>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</si>
  <si>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</si>
  <si>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</si>
  <si>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</si>
  <si>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</si>
  <si>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</si>
  <si>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</si>
  <si>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</si>
  <si>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</si>
  <si>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</si>
  <si>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</si>
  <si>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</si>
  <si>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</si>
  <si>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</si>
  <si>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</si>
  <si>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</si>
  <si>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</si>
  <si>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</si>
  <si>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</si>
  <si>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</si>
  <si>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</si>
  <si>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</si>
  <si>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</si>
  <si>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</si>
  <si>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</si>
  <si>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</si>
  <si>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</si>
  <si>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</si>
  <si>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</si>
  <si>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</si>
  <si>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</si>
  <si>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</si>
  <si>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</si>
  <si>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</si>
  <si>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</si>
  <si>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</si>
  <si>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</si>
  <si>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</si>
  <si>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</si>
  <si>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</si>
  <si>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</si>
  <si>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</si>
  <si>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</si>
  <si>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</si>
  <si>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</si>
  <si>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</si>
  <si>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</si>
  <si>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</si>
  <si>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</si>
  <si>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</si>
  <si>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</si>
  <si>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</si>
  <si>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</si>
  <si>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</si>
  <si>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</si>
  <si>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</si>
  <si>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</si>
  <si>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</si>
  <si>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</si>
  <si>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</si>
  <si>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</si>
  <si>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</si>
  <si>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</si>
  <si>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</si>
  <si>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</si>
  <si>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</si>
  <si>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</si>
  <si>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</si>
  <si>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</si>
  <si>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</si>
  <si>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</si>
  <si>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</si>
  <si>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</si>
  <si>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</si>
  <si>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</si>
  <si>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</si>
  <si>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</si>
  <si>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</si>
  <si>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</si>
  <si>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</si>
  <si>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</si>
  <si>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</si>
  <si>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</si>
  <si>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</si>
  <si>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</si>
  <si>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</si>
  <si>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</si>
  <si>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</si>
  <si>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</si>
  <si>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</si>
  <si>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</si>
  <si>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</si>
  <si>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</si>
  <si>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</si>
  <si>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</si>
  <si>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</si>
  <si>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</si>
  <si>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</si>
  <si>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</si>
  <si>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</si>
  <si>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</si>
  <si>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</si>
  <si>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</si>
  <si>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</si>
  <si>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</si>
  <si>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</si>
  <si>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</si>
  <si>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</si>
  <si>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</si>
  <si>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</si>
  <si>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</si>
  <si>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</si>
  <si>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</si>
  <si>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</si>
  <si>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</si>
  <si>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</si>
  <si>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</si>
  <si>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</si>
  <si>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</si>
  <si>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</si>
  <si>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</si>
  <si>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</si>
  <si>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</si>
  <si>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</si>
  <si>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</si>
  <si>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</si>
  <si>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</si>
  <si>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</si>
  <si>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</si>
  <si>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</si>
  <si>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</si>
  <si>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</si>
  <si>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</si>
  <si>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</si>
  <si>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</si>
  <si>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</si>
  <si>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</si>
  <si>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</si>
  <si>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</si>
  <si>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</si>
  <si>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</si>
  <si>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</si>
  <si>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</si>
  <si>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</si>
  <si>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</si>
  <si>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</si>
  <si>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</si>
  <si>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</si>
  <si>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</si>
  <si>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</si>
  <si>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</si>
  <si>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</si>
  <si>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</si>
  <si>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</si>
  <si>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</si>
  <si>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</si>
  <si>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</si>
  <si>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</si>
  <si>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</si>
  <si>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</si>
  <si>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</si>
  <si>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</si>
  <si>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</si>
  <si>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</si>
  <si>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</si>
  <si>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</si>
  <si>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</si>
  <si>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</si>
  <si>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</si>
  <si>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</si>
  <si>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</si>
  <si>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</si>
  <si>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</si>
  <si>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</si>
  <si>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</si>
  <si>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</si>
  <si>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</si>
  <si>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</si>
  <si>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</si>
  <si>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</si>
  <si>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</si>
  <si>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</si>
  <si>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</si>
  <si>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</si>
  <si>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</si>
  <si>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</si>
  <si>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</si>
  <si>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</si>
  <si>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</si>
  <si>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</si>
  <si>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</si>
  <si>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</si>
  <si>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</si>
  <si>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</si>
  <si>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</si>
  <si>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</si>
  <si>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</si>
  <si>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</si>
  <si>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</si>
  <si>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</si>
  <si>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</si>
  <si>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</si>
  <si>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</si>
  <si>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</si>
  <si>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</si>
  <si>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</si>
  <si>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</si>
  <si>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</si>
  <si>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</si>
  <si>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</si>
  <si>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</si>
  <si>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</si>
  <si>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</si>
  <si>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</si>
  <si>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</si>
  <si>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</si>
  <si>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</si>
  <si>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</si>
  <si>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</si>
  <si>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</si>
  <si>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</si>
  <si>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</si>
  <si>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</si>
  <si>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</si>
  <si>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</si>
  <si>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</si>
  <si>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</si>
  <si>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</si>
  <si>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</si>
  <si>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</si>
  <si>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</si>
  <si>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</si>
  <si>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</si>
  <si>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</si>
  <si>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</si>
  <si>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</si>
  <si>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</si>
  <si>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</si>
  <si>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</si>
  <si>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</si>
  <si>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</si>
  <si>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</si>
  <si>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</si>
  <si>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</si>
  <si>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</si>
  <si>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</si>
  <si>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</si>
  <si>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</si>
  <si>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</si>
  <si>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</si>
  <si>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</si>
  <si>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</si>
  <si>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</si>
  <si>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</si>
  <si>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</si>
  <si>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</si>
  <si>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</si>
  <si>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</si>
  <si>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</si>
  <si>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</si>
  <si>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</si>
  <si>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</si>
  <si>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</si>
  <si>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</si>
  <si>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</si>
  <si>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</si>
  <si>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</si>
  <si>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</si>
  <si>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</si>
  <si>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</si>
  <si>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</si>
  <si>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</si>
  <si>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</si>
  <si>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</si>
  <si>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</si>
  <si>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</si>
  <si>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</si>
  <si>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</si>
  <si>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</si>
  <si>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</si>
  <si>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</si>
  <si>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</si>
  <si>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</si>
  <si>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</si>
  <si>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</si>
  <si>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</si>
  <si>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</si>
  <si>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</si>
  <si>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</si>
  <si>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</si>
  <si>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</si>
  <si>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</si>
  <si>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</si>
  <si>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</si>
  <si>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</si>
  <si>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</si>
  <si>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</si>
  <si>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</si>
  <si>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</si>
  <si>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</si>
  <si>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</si>
  <si>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</si>
  <si>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</si>
  <si>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</si>
  <si>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</si>
  <si>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</si>
  <si>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</si>
  <si>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</si>
  <si>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</si>
  <si>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</si>
  <si>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</si>
  <si>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</si>
  <si>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</si>
  <si>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</si>
  <si>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</si>
  <si>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</si>
  <si>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</si>
  <si>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</si>
  <si>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</si>
  <si>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</si>
  <si>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</si>
  <si>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</si>
  <si>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</si>
  <si>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</si>
  <si>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</si>
  <si>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</si>
  <si>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</si>
  <si>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</si>
  <si>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</si>
  <si>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</si>
  <si>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</si>
  <si>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</si>
  <si>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</si>
  <si>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</si>
  <si>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</si>
  <si>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</si>
  <si>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</si>
  <si>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</si>
  <si>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</si>
  <si>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</si>
  <si>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</si>
  <si>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</si>
  <si>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</si>
  <si>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</si>
  <si>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</si>
  <si>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</si>
  <si>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</si>
  <si>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</si>
  <si>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</si>
  <si>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</si>
  <si>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</si>
  <si>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</si>
  <si>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</si>
  <si>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</si>
  <si>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</si>
  <si>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</si>
  <si>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</si>
  <si>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</si>
  <si>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</si>
  <si>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</si>
  <si>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</si>
  <si>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</si>
  <si>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</si>
  <si>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</si>
  <si>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</si>
  <si>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</si>
  <si>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</si>
  <si>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</si>
  <si>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</si>
  <si>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</si>
  <si>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</si>
  <si>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</si>
  <si>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</si>
  <si>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</si>
  <si>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</si>
  <si>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</si>
  <si>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</si>
  <si>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</si>
  <si>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</si>
  <si>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</si>
  <si>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</si>
  <si>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</si>
  <si>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</si>
  <si>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</si>
  <si>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</si>
  <si>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</si>
  <si>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</si>
  <si>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</si>
  <si>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</si>
  <si>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</si>
  <si>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</si>
  <si>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</si>
  <si>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</si>
  <si>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</si>
  <si>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</si>
  <si>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</si>
  <si>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</si>
  <si>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</si>
  <si>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</si>
  <si>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</si>
  <si>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</si>
  <si>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</si>
  <si>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</si>
  <si>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</si>
  <si>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</si>
  <si>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</si>
  <si>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</si>
  <si>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</si>
  <si>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</si>
  <si>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</si>
  <si>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</si>
  <si>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</si>
  <si>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</si>
  <si>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</si>
  <si>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</si>
  <si>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</si>
  <si>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</si>
  <si>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</si>
  <si>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</si>
  <si>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</si>
  <si>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</si>
  <si>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</si>
  <si>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</si>
  <si>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</si>
  <si>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</si>
  <si>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</si>
  <si>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</si>
  <si>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</si>
  <si>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</si>
  <si>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</si>
  <si>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</si>
  <si>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</si>
  <si>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</si>
  <si>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</si>
  <si>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</si>
  <si>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</si>
  <si>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</si>
  <si>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</si>
  <si>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</si>
  <si>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</si>
  <si>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</si>
  <si>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</si>
  <si>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</si>
  <si>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</si>
  <si>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</si>
  <si>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</si>
  <si>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</si>
  <si>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</si>
  <si>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</si>
  <si>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</si>
  <si>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</si>
  <si>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</si>
  <si>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</si>
  <si>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</si>
  <si>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</si>
  <si>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</si>
  <si>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</si>
  <si>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</si>
  <si>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</si>
  <si>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</si>
  <si>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</si>
  <si>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</si>
  <si>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</si>
  <si>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</si>
  <si>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</si>
  <si>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</si>
  <si>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</si>
  <si>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</si>
  <si>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</si>
  <si>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</si>
  <si>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</si>
  <si>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</si>
  <si>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</si>
  <si>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</si>
  <si>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</si>
  <si>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</si>
  <si>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</si>
  <si>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</si>
  <si>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</si>
  <si>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</si>
  <si>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</si>
  <si>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</si>
  <si>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</si>
  <si>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</si>
  <si>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</si>
  <si>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</si>
  <si>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</si>
  <si>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</si>
  <si>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</si>
  <si>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</si>
  <si>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</si>
  <si>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</si>
  <si>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</si>
  <si>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</si>
  <si>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</si>
  <si>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</si>
  <si>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</si>
  <si>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</si>
  <si>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</si>
  <si>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</si>
  <si>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</si>
  <si>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</si>
  <si>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</si>
  <si>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</si>
  <si>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</si>
  <si>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</si>
  <si>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</si>
  <si>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</si>
  <si>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</si>
  <si>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</si>
  <si>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</si>
  <si>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</si>
  <si>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</si>
  <si>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</si>
  <si>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</si>
  <si>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</si>
  <si>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</si>
  <si>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</si>
  <si>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</si>
  <si>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</si>
  <si>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</si>
  <si>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</si>
  <si>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</si>
  <si>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</si>
  <si>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</si>
  <si>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</si>
  <si>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</si>
  <si>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</si>
  <si>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</si>
  <si>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</si>
  <si>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</si>
  <si>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</si>
  <si>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</si>
  <si>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</si>
  <si>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</si>
  <si>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</si>
  <si>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</si>
  <si>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</si>
  <si>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</si>
  <si>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</si>
  <si>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</si>
  <si>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</si>
  <si>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</si>
  <si>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</si>
  <si>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</si>
  <si>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</si>
  <si>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</si>
  <si>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</si>
  <si>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</si>
  <si>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</si>
  <si>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</si>
  <si>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</si>
  <si>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</si>
  <si>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</si>
  <si>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</si>
  <si>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</si>
  <si>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</si>
  <si>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</si>
  <si>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</si>
  <si>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</si>
  <si>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</si>
  <si>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</si>
  <si>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</si>
  <si>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</si>
  <si>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</si>
  <si>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</si>
  <si>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</si>
  <si>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</si>
  <si>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</si>
  <si>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</si>
  <si>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</si>
  <si>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</si>
  <si>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</si>
  <si>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</si>
  <si>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</si>
  <si>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</si>
  <si>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</si>
  <si>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</si>
  <si>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</si>
  <si>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</si>
  <si>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</si>
  <si>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</si>
  <si>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</si>
  <si>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</si>
  <si>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</si>
  <si>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</si>
  <si>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</si>
  <si>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</si>
  <si>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</si>
  <si>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</si>
  <si>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</si>
  <si>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</si>
  <si>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</si>
  <si>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</si>
  <si>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</si>
  <si>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</si>
  <si>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</si>
  <si>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</si>
  <si>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</si>
  <si>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</si>
  <si>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</si>
  <si>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</si>
  <si>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</si>
  <si>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</si>
  <si>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</si>
  <si>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</si>
  <si>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</si>
  <si>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</si>
  <si>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</si>
  <si>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</si>
  <si>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</si>
  <si>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</si>
  <si>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</si>
  <si>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</si>
  <si>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</si>
  <si>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</si>
  <si>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</si>
  <si>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</si>
  <si>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</si>
  <si>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</si>
  <si>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</si>
  <si>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</si>
  <si>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</si>
  <si>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</si>
  <si>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</si>
  <si>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</si>
  <si>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</si>
  <si>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</si>
  <si>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</si>
  <si>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</si>
  <si>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</si>
  <si>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</si>
  <si>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</si>
  <si>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</si>
  <si>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</si>
  <si>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</si>
  <si>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</si>
  <si>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</si>
  <si>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</si>
  <si>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</si>
  <si>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</si>
  <si>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</si>
  <si>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</si>
  <si>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</si>
  <si>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</si>
  <si>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</si>
  <si>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</si>
  <si>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</si>
  <si>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</si>
  <si>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</si>
  <si>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</si>
  <si>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</si>
  <si>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</si>
  <si>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</si>
  <si>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</si>
  <si>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</si>
  <si>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</si>
  <si>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</si>
  <si>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</si>
  <si>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</si>
  <si>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</si>
  <si>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</si>
  <si>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</si>
  <si>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</si>
  <si>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</si>
  <si>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</si>
  <si>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</si>
  <si>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</si>
  <si>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</si>
  <si>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</si>
  <si>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</si>
  <si>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</si>
  <si>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</si>
  <si>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</si>
  <si>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</si>
  <si>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</si>
  <si>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</si>
  <si>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</si>
  <si>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</si>
  <si>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</si>
  <si>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</si>
  <si>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</si>
  <si>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</si>
  <si>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</si>
  <si>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</si>
  <si>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</si>
  <si>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</si>
  <si>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</si>
  <si>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</si>
  <si>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</si>
  <si>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</si>
  <si>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</si>
  <si>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</si>
  <si>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</si>
  <si>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</si>
  <si>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</si>
  <si>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</si>
  <si>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</si>
  <si>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</si>
  <si>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</si>
  <si>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</si>
  <si>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</si>
  <si>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</si>
  <si>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</si>
  <si>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</si>
  <si>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</si>
  <si>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</si>
  <si>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</si>
  <si>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</si>
  <si>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</si>
  <si>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</si>
  <si>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</si>
  <si>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</si>
  <si>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</si>
  <si>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</si>
  <si>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</si>
  <si>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</si>
  <si>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</si>
  <si>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</si>
  <si>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</si>
  <si>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</si>
  <si>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</si>
  <si>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</si>
  <si>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</si>
  <si>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</si>
  <si>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</si>
  <si>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</si>
  <si>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</si>
  <si>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</si>
  <si>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</si>
  <si>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</si>
  <si>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</si>
  <si>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</si>
  <si>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</si>
  <si>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</si>
  <si>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</si>
  <si>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</si>
  <si>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</si>
  <si>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</si>
  <si>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</si>
  <si>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</si>
  <si>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</si>
  <si>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</si>
  <si>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</si>
  <si>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</si>
  <si>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</si>
  <si>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</si>
  <si>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</si>
  <si>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</si>
  <si>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</si>
  <si>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</si>
  <si>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</si>
  <si>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</si>
  <si>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</si>
  <si>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</si>
  <si>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</si>
  <si>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</si>
  <si>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</si>
  <si>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</si>
  <si>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</si>
  <si>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</si>
  <si>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</si>
  <si>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</si>
  <si>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</si>
  <si>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</si>
  <si>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</si>
  <si>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</si>
  <si>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</si>
  <si>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</si>
  <si>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</si>
  <si>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</si>
  <si>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</si>
  <si>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</si>
  <si>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</si>
  <si>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</si>
  <si>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</si>
  <si>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</si>
  <si>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</si>
  <si>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</si>
  <si>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</si>
  <si>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</si>
  <si>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</si>
  <si>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</si>
  <si>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</si>
  <si>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</si>
  <si>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</si>
  <si>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</si>
  <si>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</si>
  <si>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</si>
  <si>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</si>
  <si>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</si>
  <si>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</si>
  <si>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</si>
  <si>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</si>
  <si>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</si>
  <si>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</si>
  <si>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</si>
  <si>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</si>
  <si>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</si>
  <si>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</si>
  <si>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</si>
  <si>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</si>
  <si>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</si>
  <si>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</si>
  <si>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</si>
  <si>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</si>
  <si>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</si>
  <si>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</si>
  <si>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</si>
  <si>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</si>
  <si>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</si>
  <si>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</si>
  <si>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</si>
  <si>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</si>
  <si>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</si>
  <si>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</si>
  <si>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</si>
  <si>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</si>
  <si>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</si>
  <si>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</si>
  <si>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</si>
  <si>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</si>
  <si>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</si>
  <si>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</si>
  <si>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</si>
  <si>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</si>
  <si>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</si>
  <si>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</si>
  <si>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</si>
  <si>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</si>
  <si>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</si>
  <si>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</si>
  <si>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</si>
  <si>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</si>
  <si>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</si>
  <si>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</si>
  <si>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</si>
  <si>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</si>
  <si>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</si>
  <si>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</si>
  <si>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</si>
  <si>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</si>
  <si>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</si>
  <si>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</si>
  <si>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</si>
  <si>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</si>
  <si>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</si>
  <si>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</si>
  <si>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</si>
  <si>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</si>
  <si>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</si>
  <si>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</si>
  <si>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</si>
  <si>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</si>
  <si>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</si>
  <si>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</si>
  <si>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</si>
  <si>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</si>
  <si>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</si>
  <si>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</si>
  <si>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</si>
  <si>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</si>
  <si>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</si>
  <si>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</si>
  <si>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</si>
  <si>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</si>
  <si>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</si>
  <si>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</si>
  <si>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</si>
  <si>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</si>
  <si>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</si>
  <si>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</si>
  <si>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</si>
  <si>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</si>
  <si>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</si>
  <si>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</si>
  <si>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</si>
  <si>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</si>
  <si>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</si>
  <si>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</si>
  <si>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</si>
  <si>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</si>
  <si>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</si>
  <si>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</si>
  <si>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</si>
  <si>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</si>
  <si>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</si>
  <si>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</si>
  <si>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</si>
  <si>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</si>
  <si>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</si>
  <si>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</si>
  <si>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</si>
  <si>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</si>
  <si>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</si>
  <si>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</si>
  <si>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</si>
  <si>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</si>
  <si>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</si>
  <si>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</si>
  <si>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</si>
  <si>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</si>
  <si>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</si>
  <si>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</si>
  <si>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</si>
  <si>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</si>
  <si>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</si>
  <si>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</si>
  <si>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</si>
  <si>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</si>
  <si>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</si>
  <si>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</si>
  <si>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</si>
  <si>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</si>
  <si>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</si>
  <si>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</si>
  <si>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</si>
  <si>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</si>
  <si>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</si>
  <si>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</si>
  <si>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</si>
  <si>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</si>
  <si>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</si>
  <si>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</si>
  <si>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</si>
  <si>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</si>
  <si>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</si>
  <si>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</si>
  <si>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</si>
  <si>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</si>
  <si>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</si>
  <si>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</si>
  <si>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</si>
  <si>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</si>
  <si>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</si>
  <si>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</si>
  <si>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</si>
  <si>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</si>
  <si>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</si>
  <si>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</si>
  <si>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</si>
  <si>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</si>
  <si>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</si>
  <si>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</si>
  <si>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</si>
  <si>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</si>
  <si>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</si>
  <si>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</si>
  <si>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</si>
  <si>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</si>
  <si>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</si>
  <si>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</si>
  <si>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</si>
  <si>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</si>
  <si>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</si>
  <si>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</si>
  <si>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</si>
  <si>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</si>
  <si>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</si>
  <si>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</si>
  <si>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</si>
  <si>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</si>
  <si>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</si>
  <si>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</si>
  <si>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</si>
  <si>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</si>
  <si>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</si>
  <si>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</si>
  <si>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</si>
  <si>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</si>
  <si>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</si>
  <si>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</si>
  <si>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</si>
  <si>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</si>
  <si>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</si>
  <si>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</si>
  <si>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</si>
  <si>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</si>
  <si>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</si>
  <si>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</si>
  <si>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</si>
  <si>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</si>
  <si>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</si>
  <si>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</si>
  <si>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</si>
  <si>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</si>
  <si>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</si>
  <si>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</si>
  <si>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</si>
  <si>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</si>
  <si>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</si>
  <si>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</si>
  <si>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</si>
  <si>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</si>
  <si>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</si>
  <si>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</si>
  <si>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</si>
  <si>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</si>
  <si>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</si>
  <si>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</si>
  <si>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</si>
  <si>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</si>
  <si>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</si>
  <si>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</si>
  <si>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</si>
  <si>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</si>
  <si>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</si>
  <si>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</si>
  <si>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</si>
  <si>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</si>
  <si>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</si>
  <si>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</si>
  <si>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</si>
  <si>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</si>
  <si>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</si>
  <si>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</si>
  <si>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</si>
  <si>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</si>
  <si>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</si>
  <si>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</si>
  <si>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</si>
  <si>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</si>
  <si>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</si>
  <si>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</si>
  <si>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</si>
  <si>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</si>
  <si>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</si>
  <si>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</si>
  <si>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</si>
  <si>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</si>
  <si>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</si>
  <si>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</si>
  <si>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</si>
  <si>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</si>
  <si>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</si>
  <si>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</si>
  <si>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</si>
  <si>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</si>
  <si>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</si>
  <si>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</si>
  <si>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</si>
  <si>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</si>
  <si>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</si>
  <si>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</si>
  <si>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</si>
  <si>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</si>
  <si>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</si>
  <si>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</si>
  <si>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</si>
  <si>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</si>
  <si>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</si>
  <si>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</si>
  <si>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</si>
  <si>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</si>
  <si>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</si>
  <si>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</si>
  <si>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</si>
  <si>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</si>
  <si>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</si>
  <si>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</si>
  <si>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</si>
  <si>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</si>
  <si>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</si>
  <si>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</si>
  <si>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</si>
  <si>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</si>
  <si>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</si>
  <si>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</si>
  <si>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</si>
  <si>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</si>
  <si>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</si>
  <si>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</si>
  <si>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</si>
  <si>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</si>
  <si>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</si>
  <si>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</si>
  <si>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</si>
  <si>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</si>
  <si>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</si>
  <si>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</si>
  <si>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</si>
  <si>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</si>
  <si>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</si>
  <si>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</si>
  <si>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</si>
  <si>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</si>
  <si>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</si>
  <si>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</si>
  <si>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</si>
  <si>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</si>
  <si>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</si>
  <si>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</si>
  <si>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</si>
  <si>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</si>
  <si>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</si>
  <si>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</si>
  <si>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</si>
  <si>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</si>
  <si>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</si>
  <si>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</si>
  <si>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</si>
  <si>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</si>
  <si>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</si>
  <si>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</si>
  <si>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</si>
  <si>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</si>
  <si>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</si>
  <si>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</si>
  <si>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</si>
  <si>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</si>
  <si>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</si>
  <si>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</si>
  <si>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</si>
  <si>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</si>
  <si>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</si>
  <si>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</si>
  <si>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</si>
  <si>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</si>
  <si>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</si>
  <si>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</si>
  <si>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</si>
  <si>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</si>
  <si>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</si>
  <si>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</si>
  <si>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</si>
  <si>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</si>
  <si>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</si>
  <si>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</si>
  <si>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</si>
  <si>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</si>
  <si>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</si>
  <si>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</si>
  <si>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</si>
  <si>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</si>
  <si>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</si>
  <si>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</si>
  <si>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</si>
  <si>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</si>
  <si>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</si>
  <si>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</si>
  <si>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</si>
  <si>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</si>
  <si>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</si>
  <si>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</si>
  <si>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</si>
  <si>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</si>
  <si>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</si>
  <si>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</si>
  <si>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</si>
  <si>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</si>
  <si>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</si>
  <si>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</si>
  <si>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</si>
  <si>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</si>
  <si>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</si>
  <si>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</si>
  <si>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</si>
  <si>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</si>
  <si>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</si>
  <si>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</si>
  <si>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</si>
  <si>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</si>
  <si>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</si>
  <si>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</si>
  <si>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</si>
  <si>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</si>
  <si>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</si>
  <si>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</si>
  <si>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</si>
  <si>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</si>
  <si>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</si>
  <si>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</si>
  <si>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</si>
  <si>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</si>
  <si>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</si>
  <si>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</si>
  <si>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</si>
  <si>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</si>
  <si>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</si>
  <si>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</si>
  <si>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</si>
  <si>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</si>
  <si>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</si>
  <si>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</si>
  <si>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</si>
  <si>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</si>
  <si>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</si>
  <si>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</si>
  <si>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</si>
  <si>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</si>
  <si>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</si>
  <si>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</si>
  <si>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</si>
  <si>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</si>
  <si>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</si>
  <si>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</si>
  <si>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</si>
  <si>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</si>
  <si>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</si>
  <si>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</si>
  <si>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</si>
  <si>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</si>
  <si>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</si>
  <si>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</si>
  <si>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</si>
  <si>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</si>
  <si>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</si>
  <si>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</si>
  <si>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</si>
  <si>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</si>
  <si>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</si>
  <si>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</si>
  <si>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</si>
  <si>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</si>
  <si>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</si>
  <si>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</si>
  <si>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</si>
  <si>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</si>
  <si>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</si>
  <si>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</si>
  <si>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</si>
  <si>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</si>
  <si>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</si>
  <si>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</si>
  <si>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</si>
  <si>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</si>
  <si>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</si>
  <si>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</si>
  <si>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</si>
  <si>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</si>
  <si>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</si>
  <si>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</si>
  <si>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</si>
  <si>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</si>
  <si>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</si>
  <si>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</si>
  <si>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</si>
  <si>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</si>
  <si>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</si>
  <si>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</si>
  <si>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</si>
  <si>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</si>
  <si>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</si>
  <si>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</si>
  <si>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</si>
  <si>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</si>
  <si>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</si>
  <si>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</si>
  <si>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</si>
  <si>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</si>
  <si>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</si>
  <si>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</si>
  <si>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</si>
  <si>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</si>
  <si>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</si>
  <si>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</si>
  <si>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</si>
  <si>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</si>
  <si>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</si>
  <si>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</si>
  <si>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</si>
  <si>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</si>
  <si>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</si>
  <si>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</si>
  <si>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</si>
  <si>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</si>
  <si>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</si>
  <si>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</si>
  <si>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</si>
  <si>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</si>
  <si>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</si>
  <si>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</si>
  <si>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</si>
  <si>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</si>
  <si>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</si>
  <si>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</si>
  <si>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</si>
  <si>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</si>
  <si>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</si>
  <si>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</si>
  <si>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</si>
  <si>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</si>
  <si>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</si>
  <si>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</si>
  <si>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</si>
  <si>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</si>
  <si>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</si>
  <si>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</si>
  <si>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</si>
  <si>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</si>
  <si>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</si>
  <si>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</si>
  <si>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</si>
  <si>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</si>
  <si>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</si>
  <si>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</si>
  <si>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</si>
  <si>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</si>
  <si>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</si>
  <si>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</si>
  <si>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</si>
  <si>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</si>
  <si>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</si>
  <si>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</si>
  <si>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</si>
  <si>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</si>
  <si>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</si>
  <si>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</si>
  <si>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</si>
  <si>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</si>
  <si>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</si>
  <si>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</si>
  <si>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</si>
  <si>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</si>
  <si>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</si>
  <si>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</si>
  <si>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</si>
  <si>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</si>
  <si>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</si>
  <si>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</si>
  <si>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</si>
  <si>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</si>
  <si>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</si>
  <si>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</si>
  <si>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</si>
  <si>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</si>
  <si>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</si>
  <si>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</si>
  <si>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</si>
  <si>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</si>
  <si>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</si>
  <si>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</si>
  <si>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</si>
  <si>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</si>
  <si>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</si>
  <si>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</si>
  <si>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</si>
  <si>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</si>
  <si>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</si>
  <si>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</si>
  <si>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</si>
  <si>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</si>
  <si>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</si>
  <si>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</si>
  <si>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</si>
  <si>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</si>
  <si>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</si>
  <si>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</si>
  <si>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</si>
  <si>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</si>
  <si>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</si>
  <si>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</si>
  <si>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</si>
  <si>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</si>
  <si>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</si>
  <si>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</si>
  <si>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</si>
  <si>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</si>
  <si>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</si>
  <si>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</si>
  <si>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</si>
  <si>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</si>
  <si>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</si>
  <si>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</si>
  <si>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</si>
  <si>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</si>
  <si>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</si>
  <si>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</si>
  <si>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</si>
  <si>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</si>
  <si>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</si>
  <si>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</si>
  <si>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</si>
  <si>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</si>
  <si>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</si>
  <si>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</si>
  <si>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</si>
  <si>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</si>
  <si>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</si>
  <si>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</si>
  <si>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</si>
  <si>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</si>
  <si>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</si>
  <si>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</si>
  <si>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</si>
  <si>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</si>
  <si>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</si>
  <si>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</si>
  <si>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</si>
  <si>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</si>
  <si>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</si>
  <si>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</si>
  <si>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</si>
  <si>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</si>
  <si>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</si>
  <si>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</si>
  <si>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</si>
  <si>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</si>
  <si>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</si>
  <si>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</si>
  <si>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</si>
  <si>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</si>
  <si>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</si>
  <si>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</si>
  <si>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</si>
  <si>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</si>
  <si>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</si>
  <si>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</si>
  <si>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</si>
  <si>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</si>
  <si>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</si>
  <si>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</si>
  <si>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</si>
  <si>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</si>
  <si>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</si>
  <si>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</si>
  <si>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</si>
  <si>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</si>
  <si>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</si>
  <si>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</si>
  <si>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</si>
  <si>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</si>
  <si>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</si>
  <si>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</si>
  <si>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</si>
  <si>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</si>
  <si>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</si>
  <si>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</si>
  <si>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</si>
  <si>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</si>
  <si>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</si>
  <si>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</si>
  <si>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</si>
  <si>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</si>
  <si>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</si>
  <si>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</si>
  <si>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</si>
  <si>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</si>
  <si>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</si>
  <si>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</si>
  <si>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</si>
  <si>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</si>
  <si>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</si>
  <si>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</si>
  <si>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</si>
  <si>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</si>
  <si>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</si>
  <si>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</si>
  <si>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</si>
  <si>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</si>
  <si>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</si>
  <si>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</si>
  <si>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</si>
  <si>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</si>
  <si>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</si>
  <si>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</si>
  <si>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</si>
  <si>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</si>
  <si>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</si>
  <si>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</si>
  <si>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</si>
  <si>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</si>
  <si>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</si>
  <si>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</si>
  <si>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</si>
  <si>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</si>
  <si>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</si>
  <si>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</si>
  <si>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</si>
  <si>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</si>
  <si>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</si>
  <si>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</si>
  <si>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</si>
  <si>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</si>
  <si>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</si>
  <si>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</si>
  <si>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</si>
  <si>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</si>
  <si>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</si>
  <si>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</si>
  <si>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</si>
  <si>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</si>
  <si>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</si>
  <si>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</si>
  <si>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</si>
  <si>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</si>
  <si>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</si>
  <si>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</si>
  <si>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</si>
  <si>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</si>
  <si>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</si>
  <si>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</si>
  <si>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</si>
  <si>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</si>
  <si>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</si>
  <si>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</si>
  <si>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</si>
  <si>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</si>
  <si>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</si>
  <si>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</si>
  <si>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</si>
  <si>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</si>
  <si>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</si>
  <si>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</si>
  <si>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</si>
  <si>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</si>
  <si>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</si>
  <si>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</si>
  <si>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</si>
  <si>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</si>
  <si>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</si>
  <si>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</si>
  <si>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</si>
  <si>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</si>
  <si>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</si>
  <si>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</si>
  <si>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</si>
  <si>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</si>
  <si>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</si>
  <si>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</si>
  <si>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</si>
  <si>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</si>
  <si>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</si>
  <si>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</si>
  <si>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</si>
  <si>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</si>
  <si>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</si>
  <si>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</si>
  <si>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</si>
  <si>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</si>
  <si>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</si>
  <si>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</si>
  <si>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</si>
  <si>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</si>
  <si>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</si>
  <si>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</si>
  <si>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</si>
  <si>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</si>
  <si>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</si>
  <si>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</si>
  <si>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</si>
  <si>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</si>
  <si>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</si>
  <si>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</si>
  <si>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</si>
  <si>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</si>
  <si>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</si>
  <si>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</si>
  <si>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</si>
  <si>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</si>
  <si>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</si>
  <si>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</si>
  <si>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</si>
  <si>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</si>
  <si>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</si>
  <si>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</si>
  <si>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</si>
  <si>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</si>
  <si>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</si>
  <si>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</si>
  <si>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</si>
  <si>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</si>
  <si>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</si>
  <si>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</si>
  <si>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</si>
  <si>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</si>
  <si>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</si>
  <si>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</si>
  <si>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</si>
  <si>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</si>
  <si>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</si>
  <si>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</si>
  <si>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</si>
  <si>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</si>
  <si>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</si>
  <si>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</si>
  <si>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</si>
  <si>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</si>
  <si>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</si>
  <si>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</si>
  <si>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</si>
  <si>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</si>
  <si>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</si>
  <si>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</si>
  <si>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</si>
  <si>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</si>
  <si>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</si>
  <si>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</si>
  <si>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</si>
  <si>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</si>
  <si>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</si>
  <si>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</si>
  <si>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</si>
  <si>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</si>
  <si>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</si>
  <si>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</si>
  <si>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</si>
  <si>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</si>
  <si>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</si>
  <si>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</si>
  <si>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</si>
  <si>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</si>
  <si>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</si>
  <si>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</si>
  <si>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</si>
  <si>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</si>
  <si>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</si>
  <si>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</si>
  <si>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</si>
  <si>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</si>
  <si>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</si>
  <si>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</si>
  <si>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</si>
  <si>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</si>
  <si>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</si>
  <si>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</si>
  <si>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</si>
  <si>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</si>
  <si>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</si>
  <si>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</si>
  <si>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</si>
  <si>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</si>
  <si>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</si>
  <si>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</si>
  <si>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</si>
  <si>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</si>
  <si>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</si>
  <si>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</si>
  <si>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</si>
  <si>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</si>
  <si>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</si>
  <si>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</si>
  <si>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</si>
  <si>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</si>
  <si>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</si>
  <si>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</si>
  <si>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</si>
  <si>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</si>
  <si>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</si>
  <si>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</si>
  <si>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</si>
  <si>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</si>
  <si>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</si>
  <si>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</si>
  <si>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</si>
  <si>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</si>
  <si>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</si>
  <si>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</si>
  <si>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</si>
  <si>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</si>
  <si>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</si>
  <si>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</si>
  <si>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</si>
  <si>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</si>
  <si>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</si>
  <si>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</si>
  <si>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</si>
  <si>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</si>
  <si>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</si>
  <si>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</si>
  <si>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</si>
  <si>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</si>
  <si>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</si>
  <si>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</si>
  <si>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</si>
  <si>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</si>
  <si>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</si>
  <si>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</si>
  <si>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</si>
  <si>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</si>
  <si>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</si>
  <si>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</si>
  <si>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</si>
  <si>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</si>
  <si>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</si>
  <si>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</si>
  <si>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</si>
  <si>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</si>
  <si>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</si>
  <si>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</si>
  <si>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</si>
  <si>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</si>
  <si>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</si>
  <si>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</si>
  <si>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</si>
  <si>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</si>
  <si>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</si>
  <si>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</si>
  <si>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</si>
  <si>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</si>
  <si>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</si>
  <si>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</si>
  <si>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</si>
  <si>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</si>
  <si>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</si>
  <si>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</si>
  <si>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</si>
  <si>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</si>
  <si>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</si>
  <si>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</si>
  <si>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</si>
  <si>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</si>
  <si>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</si>
  <si>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</si>
  <si>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</si>
  <si>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</si>
  <si>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</si>
  <si>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</si>
  <si>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</si>
  <si>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</si>
  <si>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</si>
  <si>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</si>
  <si>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</si>
  <si>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</si>
  <si>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</si>
  <si>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</si>
  <si>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</si>
  <si>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</si>
  <si>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</si>
  <si>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</si>
  <si>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</si>
  <si>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</si>
  <si>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</si>
  <si>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</si>
  <si>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</si>
  <si>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</si>
  <si>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</si>
  <si>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</si>
  <si>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</si>
  <si>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</si>
  <si>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</si>
  <si>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</si>
  <si>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</si>
  <si>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</si>
  <si>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</si>
  <si>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</si>
  <si>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</si>
  <si>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</si>
  <si>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</si>
  <si>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</si>
  <si>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</si>
  <si>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</si>
  <si>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</si>
  <si>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</si>
  <si>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</si>
  <si>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</si>
  <si>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</si>
  <si>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</si>
  <si>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</si>
  <si>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</si>
  <si>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</si>
  <si>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</si>
  <si>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</si>
  <si>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</si>
  <si>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</si>
  <si>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</si>
  <si>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</si>
  <si>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</si>
  <si>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</si>
  <si>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</si>
  <si>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</si>
  <si>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</si>
  <si>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</si>
  <si>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</si>
  <si>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</si>
  <si>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</si>
  <si>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</si>
  <si>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</si>
  <si>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</si>
  <si>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</si>
  <si>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</si>
  <si>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</si>
  <si>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</si>
  <si>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</si>
  <si>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</si>
  <si>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</si>
  <si>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</si>
  <si>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</si>
  <si>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</si>
  <si>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</si>
  <si>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</si>
  <si>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</si>
  <si>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</si>
  <si>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</si>
  <si>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</si>
  <si>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</si>
  <si>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</si>
  <si>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</si>
  <si>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</si>
  <si>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</si>
  <si>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</si>
  <si>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</si>
  <si>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</si>
  <si>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</si>
  <si>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</si>
  <si>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</si>
  <si>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</si>
  <si>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</si>
  <si>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</si>
  <si>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</si>
  <si>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</si>
  <si>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</si>
  <si>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</si>
  <si>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</si>
  <si>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</si>
  <si>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</si>
  <si>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</si>
  <si>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</si>
  <si>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</si>
  <si>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</si>
  <si>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</si>
  <si>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</si>
  <si>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</si>
  <si>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</si>
  <si>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</si>
  <si>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</si>
  <si>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</si>
  <si>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</si>
  <si>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</si>
  <si>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</si>
  <si>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</si>
  <si>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</si>
  <si>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</si>
  <si>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</si>
  <si>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</si>
  <si>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</si>
  <si>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</si>
  <si>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</si>
  <si>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</si>
  <si>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</si>
  <si>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</si>
  <si>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</si>
  <si>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</si>
  <si>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</si>
  <si>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</si>
  <si>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</si>
  <si>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</si>
  <si>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</si>
  <si>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</si>
  <si>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</si>
  <si>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</si>
  <si>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</si>
  <si>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</si>
  <si>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</si>
  <si>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</si>
  <si>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</si>
  <si>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</si>
  <si>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</si>
  <si>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</si>
  <si>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</si>
  <si>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</si>
  <si>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</si>
  <si>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</si>
  <si>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</si>
  <si>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</si>
  <si>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</si>
  <si>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</si>
  <si>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</si>
  <si>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</si>
  <si>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</si>
  <si>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</si>
  <si>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</si>
  <si>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</si>
  <si>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</si>
  <si>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</si>
  <si>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</si>
  <si>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</si>
  <si>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</si>
  <si>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</si>
  <si>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</si>
  <si>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</si>
  <si>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</si>
  <si>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</si>
  <si>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</si>
  <si>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</si>
  <si>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</si>
  <si>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</si>
  <si>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</si>
  <si>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</si>
  <si>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</si>
  <si>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</si>
  <si>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</si>
  <si>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</si>
  <si>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</si>
  <si>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</si>
  <si>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</si>
  <si>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</si>
  <si>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</si>
  <si>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</si>
  <si>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</si>
  <si>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</si>
  <si>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</si>
  <si>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</si>
  <si>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</si>
  <si>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</si>
  <si>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</si>
  <si>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</si>
  <si>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</si>
  <si>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</si>
  <si>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</si>
  <si>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</si>
  <si>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</si>
  <si>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</si>
  <si>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</si>
  <si>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</si>
  <si>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</si>
  <si>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</si>
  <si>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</si>
  <si>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</si>
  <si>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</si>
  <si>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</si>
  <si>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</si>
  <si>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</si>
  <si>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</si>
  <si>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</si>
  <si>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</si>
  <si>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</si>
  <si>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</si>
  <si>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</si>
  <si>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</si>
  <si>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</si>
  <si>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</si>
  <si>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</si>
  <si>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</si>
  <si>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</si>
  <si>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</si>
  <si>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</si>
  <si>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</si>
  <si>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</si>
  <si>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</si>
  <si>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</si>
  <si>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</si>
  <si>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</si>
  <si>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</si>
  <si>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</si>
  <si>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</si>
  <si>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</si>
  <si>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</si>
  <si>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</si>
  <si>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</si>
  <si>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</si>
  <si>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</si>
  <si>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</si>
  <si>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</si>
  <si>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</si>
  <si>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</si>
  <si>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</si>
  <si>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</si>
  <si>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</si>
  <si>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</si>
  <si>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</si>
  <si>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</si>
  <si>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</si>
  <si>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</si>
  <si>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</si>
  <si>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</si>
  <si>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</si>
  <si>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</si>
  <si>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</si>
  <si>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</si>
  <si>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</si>
  <si>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</si>
  <si>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</si>
  <si>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</si>
  <si>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</si>
  <si>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</si>
  <si>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</si>
  <si>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</si>
  <si>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</si>
  <si>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</si>
  <si>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</si>
  <si>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</si>
  <si>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</si>
  <si>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</si>
  <si>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</si>
  <si>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</si>
  <si>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</si>
  <si>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</si>
  <si>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</si>
  <si>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</si>
  <si>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</si>
  <si>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</si>
  <si>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</si>
  <si>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</si>
  <si>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</si>
  <si>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</si>
  <si>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</si>
  <si>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</si>
  <si>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</si>
  <si>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</si>
  <si>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</si>
  <si>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</si>
  <si>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</si>
  <si>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</si>
  <si>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</si>
  <si>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</si>
  <si>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</si>
  <si>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</si>
  <si>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</si>
  <si>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</si>
  <si>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</si>
  <si>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</si>
  <si>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</si>
  <si>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</si>
  <si>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</si>
  <si>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</si>
  <si>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</si>
  <si>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</si>
  <si>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</si>
  <si>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</si>
  <si>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</si>
  <si>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</si>
  <si>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</si>
  <si>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</si>
  <si>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</si>
  <si>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</si>
  <si>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</si>
  <si>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</si>
  <si>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</si>
  <si>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</si>
  <si>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</si>
  <si>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</si>
  <si>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</si>
  <si>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</si>
  <si>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</si>
  <si>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</si>
  <si>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</si>
  <si>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</si>
  <si>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</si>
  <si>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</si>
  <si>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</si>
  <si>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</si>
  <si>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</si>
  <si>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</si>
  <si>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</si>
  <si>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</si>
  <si>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</si>
  <si>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</si>
  <si>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</si>
  <si>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</si>
  <si>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</si>
  <si>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</si>
  <si>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</si>
  <si>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</si>
  <si>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</si>
  <si>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</si>
  <si>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</si>
  <si>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</si>
  <si>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</si>
  <si>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</si>
  <si>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</si>
  <si>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</si>
  <si>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</si>
  <si>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</si>
  <si>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</si>
  <si>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</si>
  <si>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</si>
  <si>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</si>
  <si>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</si>
  <si>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</si>
  <si>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</si>
  <si>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</si>
  <si>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</si>
  <si>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</si>
  <si>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</si>
  <si>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</si>
  <si>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</si>
  <si>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</si>
  <si>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</si>
  <si>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</si>
  <si>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</si>
  <si>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</si>
  <si>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</si>
  <si>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</si>
  <si>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</si>
  <si>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</si>
  <si>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</si>
  <si>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</si>
  <si>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</si>
  <si>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</si>
  <si>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</si>
  <si>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</si>
  <si>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</si>
  <si>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</si>
  <si>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</si>
  <si>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</si>
  <si>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</si>
  <si>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</si>
  <si>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</si>
  <si>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</si>
  <si>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</si>
  <si>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</si>
  <si>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</si>
  <si>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</si>
  <si>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</si>
  <si>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</si>
  <si>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</si>
  <si>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</si>
  <si>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</si>
  <si>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</si>
  <si>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</si>
  <si>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</si>
  <si>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</si>
  <si>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</si>
  <si>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</si>
  <si>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</si>
  <si>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</si>
  <si>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</si>
  <si>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</si>
  <si>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</si>
  <si>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</si>
  <si>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</si>
  <si>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</si>
  <si>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</si>
  <si>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</si>
  <si>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</si>
  <si>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</si>
  <si>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</si>
  <si>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</si>
  <si>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</si>
  <si>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</si>
  <si>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</si>
  <si>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</si>
  <si>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</si>
  <si>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</si>
  <si>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</si>
  <si>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</si>
  <si>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</si>
  <si>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</si>
  <si>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</si>
  <si>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</si>
  <si>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</si>
  <si>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</si>
  <si>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</si>
  <si>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</si>
  <si>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</si>
  <si>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</si>
  <si>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</si>
  <si>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</si>
  <si>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</si>
  <si>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</si>
  <si>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</si>
  <si>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</si>
  <si>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</si>
  <si>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</si>
  <si>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</si>
  <si>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</si>
  <si>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</si>
  <si>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</si>
  <si>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</si>
  <si>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</si>
  <si>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</si>
  <si>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</si>
  <si>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</si>
  <si>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</si>
  <si>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</si>
  <si>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</si>
  <si>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</si>
  <si>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</si>
  <si>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</si>
  <si>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</si>
  <si>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</si>
  <si>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</si>
  <si>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</si>
  <si>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</si>
  <si>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</si>
  <si>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</si>
  <si>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</si>
  <si>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</si>
  <si>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</si>
  <si>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</si>
  <si>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</si>
  <si>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</si>
  <si>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</si>
  <si>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</si>
  <si>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</si>
  <si>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</si>
  <si>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</si>
  <si>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</si>
  <si>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</si>
  <si>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</si>
  <si>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</si>
  <si>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</si>
  <si>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</si>
  <si>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</si>
  <si>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</si>
  <si>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</si>
  <si>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</si>
  <si>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</si>
  <si>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</si>
  <si>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</si>
  <si>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</si>
  <si>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</si>
  <si>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</si>
  <si>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</si>
  <si>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</si>
  <si>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</si>
  <si>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</si>
  <si>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</si>
  <si>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</si>
  <si>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</si>
  <si>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</si>
  <si>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</si>
  <si>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</si>
  <si>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</si>
  <si>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</si>
  <si>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</si>
  <si>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</si>
  <si>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</si>
  <si>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</si>
  <si>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</si>
  <si>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</si>
  <si>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</si>
  <si>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</si>
  <si>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</si>
  <si>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</si>
  <si>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</si>
  <si>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</si>
  <si>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</si>
  <si>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</si>
  <si>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</si>
  <si>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</si>
  <si>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</si>
  <si>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</si>
  <si>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</si>
  <si>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</si>
  <si>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</si>
  <si>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</si>
  <si>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</si>
  <si>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</si>
  <si>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</si>
  <si>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</si>
  <si>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</si>
  <si>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</si>
  <si>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</si>
  <si>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</si>
  <si>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</si>
  <si>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</si>
  <si>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</si>
  <si>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</si>
  <si>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</si>
  <si>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</si>
  <si>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</si>
  <si>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</si>
  <si>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</si>
  <si>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</si>
  <si>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</si>
  <si>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</si>
  <si>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</si>
  <si>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</si>
  <si>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</si>
  <si>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</si>
  <si>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</si>
  <si>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</si>
  <si>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</si>
  <si>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</si>
  <si>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</si>
  <si>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</si>
  <si>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</si>
  <si>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</si>
  <si>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</si>
  <si>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</si>
  <si>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</si>
  <si>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</si>
  <si>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</si>
  <si>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</si>
  <si>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</si>
  <si>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</si>
  <si>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</si>
  <si>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</si>
  <si>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</si>
  <si>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</si>
  <si>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</si>
  <si>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</si>
  <si>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</si>
  <si>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</si>
  <si>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</si>
  <si>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</si>
  <si>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</si>
  <si>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</si>
  <si>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</si>
  <si>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</si>
  <si>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</si>
  <si>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</si>
  <si>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</si>
  <si>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</si>
  <si>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</si>
  <si>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</si>
  <si>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</si>
  <si>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</si>
  <si>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</si>
  <si>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</si>
  <si>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</si>
  <si>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</si>
  <si>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</si>
  <si>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</si>
  <si>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</si>
  <si>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</si>
  <si>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</si>
  <si>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</si>
  <si>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</si>
  <si>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</si>
  <si>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</si>
  <si>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</si>
  <si>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</si>
  <si>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</si>
  <si>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</si>
  <si>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</si>
  <si>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</si>
  <si>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</si>
  <si>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</si>
  <si>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</si>
  <si>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</si>
  <si>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</si>
  <si>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</si>
  <si>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</si>
  <si>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</si>
  <si>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</si>
  <si>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</si>
  <si>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</si>
  <si>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</si>
  <si>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</si>
  <si>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</si>
  <si>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</si>
  <si>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</si>
  <si>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</si>
  <si>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</si>
  <si>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</si>
  <si>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</si>
  <si>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</si>
  <si>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</si>
  <si>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</si>
  <si>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</si>
  <si>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</si>
  <si>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</si>
  <si>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</si>
  <si>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</si>
  <si>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</si>
  <si>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</si>
  <si>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</si>
  <si>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</si>
  <si>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</si>
  <si>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</si>
  <si>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</si>
  <si>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</si>
  <si>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</si>
  <si>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</si>
  <si>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</si>
  <si>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</si>
  <si>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</si>
  <si>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</si>
  <si>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</si>
  <si>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</si>
  <si>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</si>
  <si>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</si>
  <si>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</si>
  <si>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</si>
  <si>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</si>
  <si>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</si>
  <si>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</si>
  <si>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</si>
  <si>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</si>
  <si>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</si>
  <si>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</si>
  <si>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</si>
  <si>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</si>
  <si>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</si>
  <si>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</si>
  <si>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</si>
  <si>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</si>
  <si>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</si>
  <si>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</si>
  <si>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</si>
  <si>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</si>
  <si>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</si>
  <si>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</si>
  <si>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</si>
  <si>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</si>
  <si>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</si>
  <si>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</si>
  <si>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</si>
  <si>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</si>
  <si>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</si>
  <si>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</si>
  <si>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</si>
  <si>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</si>
  <si>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</si>
  <si>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</si>
  <si>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</si>
  <si>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</si>
  <si>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</si>
  <si>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</si>
  <si>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</si>
  <si>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</si>
  <si>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</si>
  <si>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</si>
  <si>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</si>
  <si>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</si>
  <si>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</si>
  <si>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</si>
  <si>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</si>
  <si>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</si>
  <si>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</si>
  <si>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</si>
  <si>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</si>
  <si>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</si>
  <si>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</si>
  <si>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</si>
  <si>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</si>
  <si>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</si>
  <si>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</si>
  <si>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</si>
  <si>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</si>
  <si>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</si>
  <si>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</si>
  <si>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</si>
  <si>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</si>
  <si>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</si>
  <si>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</si>
  <si>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</si>
  <si>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</si>
  <si>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</si>
  <si>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</si>
  <si>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</si>
  <si>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</si>
  <si>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</si>
  <si>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</si>
  <si>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</si>
  <si>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</si>
  <si>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</si>
  <si>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</si>
  <si>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</si>
  <si>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</si>
  <si>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</si>
  <si>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</si>
  <si>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</si>
  <si>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</si>
  <si>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</si>
  <si>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</si>
  <si>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</si>
  <si>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</si>
  <si>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</si>
  <si>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</si>
  <si>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</si>
  <si>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</si>
  <si>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</si>
  <si>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</si>
  <si>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</si>
  <si>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</si>
  <si>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</si>
  <si>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</si>
  <si>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</si>
  <si>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</si>
  <si>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</si>
  <si>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</si>
  <si>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</si>
  <si>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</si>
  <si>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</si>
  <si>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</si>
  <si>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</si>
  <si>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</si>
  <si>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</si>
  <si>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</si>
  <si>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</si>
  <si>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</si>
  <si>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</si>
  <si>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</si>
  <si>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</si>
  <si>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</si>
  <si>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</si>
  <si>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</si>
  <si>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</si>
  <si>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</si>
  <si>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</si>
  <si>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</si>
  <si>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</si>
  <si>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</si>
  <si>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</si>
  <si>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</si>
  <si>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</si>
  <si>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</si>
  <si>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</si>
  <si>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</si>
  <si>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</si>
  <si>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</si>
  <si>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</si>
  <si>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</si>
  <si>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</si>
  <si>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</si>
  <si>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</si>
  <si>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</si>
  <si>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</si>
  <si>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</si>
  <si>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</si>
  <si>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</si>
  <si>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</si>
  <si>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</si>
  <si>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</si>
  <si>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</si>
  <si>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</si>
  <si>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</si>
  <si>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</si>
  <si>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</si>
  <si>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</si>
  <si>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</si>
  <si>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</si>
  <si>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</si>
  <si>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</si>
  <si>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</si>
  <si>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</si>
  <si>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</si>
  <si>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</si>
  <si>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</si>
  <si>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</si>
  <si>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</si>
  <si>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</si>
  <si>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</si>
  <si>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</si>
  <si>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</si>
  <si>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</si>
  <si>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</si>
  <si>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</si>
  <si>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</si>
  <si>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</si>
  <si>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</si>
  <si>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</si>
  <si>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</si>
  <si>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</si>
  <si>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</si>
  <si>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</si>
  <si>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</si>
  <si>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</si>
  <si>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</si>
  <si>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</si>
  <si>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</si>
  <si>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</si>
  <si>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</si>
  <si>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</si>
  <si>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</si>
  <si>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</si>
  <si>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</si>
  <si>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</si>
  <si>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</si>
  <si>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</si>
  <si>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</si>
  <si>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</si>
  <si>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</si>
  <si>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</si>
  <si>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</si>
  <si>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</si>
  <si>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</si>
  <si>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</si>
  <si>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</si>
  <si>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</si>
  <si>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</si>
  <si>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</si>
  <si>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</si>
  <si>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</si>
  <si>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</si>
  <si>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</si>
  <si>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</si>
  <si>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</si>
  <si>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</si>
  <si>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</si>
  <si>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</si>
  <si>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</si>
  <si>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</si>
  <si>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</si>
  <si>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</si>
  <si>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</si>
  <si>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</si>
  <si>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</si>
  <si>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</si>
  <si>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</si>
  <si>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</si>
  <si>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</si>
  <si>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</si>
  <si>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</si>
  <si>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</si>
  <si>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</si>
  <si>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</si>
  <si>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</si>
  <si>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</si>
  <si>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</si>
  <si>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</si>
  <si>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</si>
  <si>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</si>
  <si>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</si>
  <si>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</si>
  <si>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</si>
  <si>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</si>
  <si>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</si>
  <si>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</si>
  <si>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</si>
  <si>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</si>
  <si>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</si>
  <si>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</si>
  <si>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</si>
  <si>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</si>
  <si>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</si>
  <si>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</si>
  <si>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</si>
  <si>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</si>
  <si>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</si>
  <si>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</si>
  <si>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</si>
  <si>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</si>
  <si>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</si>
  <si>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</si>
  <si>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</si>
  <si>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</si>
  <si>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</si>
  <si>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</si>
  <si>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</si>
  <si>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</si>
  <si>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</si>
  <si>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</si>
  <si>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</si>
  <si>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</si>
  <si>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</si>
  <si>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</si>
  <si>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</si>
  <si>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</si>
  <si>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</si>
  <si>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</si>
  <si>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</si>
  <si>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</si>
  <si>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</si>
  <si>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</si>
  <si>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</si>
  <si>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</si>
  <si>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</si>
  <si>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</si>
  <si>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</si>
  <si>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</si>
  <si>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</si>
  <si>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</si>
  <si>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</si>
  <si>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</si>
  <si>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</si>
  <si>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</si>
  <si>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</si>
  <si>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</si>
  <si>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</si>
  <si>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</si>
  <si>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</si>
  <si>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</si>
  <si>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</si>
  <si>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</si>
  <si>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</si>
  <si>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</si>
  <si>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</si>
  <si>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</si>
  <si>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</si>
  <si>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</si>
  <si>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</si>
  <si>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</si>
  <si>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</si>
  <si>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</si>
  <si>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</si>
  <si>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</si>
  <si>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</si>
  <si>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</si>
  <si>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</si>
  <si>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</si>
  <si>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</si>
  <si>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</si>
  <si>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</si>
  <si>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</si>
  <si>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</si>
  <si>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</si>
  <si>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</si>
  <si>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</si>
  <si>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</si>
  <si>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</si>
  <si>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</si>
  <si>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</si>
  <si>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</si>
  <si>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</si>
  <si>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</si>
  <si>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</si>
  <si>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</si>
  <si>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</si>
  <si>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</si>
  <si>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</si>
  <si>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</si>
  <si>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</si>
  <si>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</si>
  <si>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</si>
  <si>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</si>
  <si>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</si>
  <si>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</si>
  <si>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</si>
  <si>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</si>
  <si>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</si>
  <si>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</si>
  <si>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</si>
  <si>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</si>
  <si>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</si>
  <si>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</si>
  <si>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</si>
  <si>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</si>
  <si>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</si>
  <si>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</si>
  <si>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</si>
  <si>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</si>
  <si>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</si>
  <si>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</si>
  <si>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</si>
  <si>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</si>
  <si>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</si>
  <si>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</si>
  <si>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</si>
  <si>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</si>
  <si>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</si>
  <si>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</si>
  <si>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</si>
  <si>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</si>
  <si>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</si>
  <si>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</si>
  <si>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</si>
  <si>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</si>
  <si>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</si>
  <si>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</si>
  <si>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</si>
  <si>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</si>
  <si>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</si>
  <si>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</si>
  <si>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</si>
  <si>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</si>
  <si>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</si>
  <si>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</si>
  <si>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</si>
  <si>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</si>
  <si>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</si>
  <si>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</si>
  <si>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</si>
  <si>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</si>
  <si>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</si>
  <si>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</si>
  <si>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</si>
  <si>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</si>
  <si>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</si>
  <si>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</si>
  <si>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</si>
  <si>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</si>
  <si>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</si>
  <si>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</si>
  <si>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</si>
  <si>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</si>
  <si>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</si>
  <si>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</si>
  <si>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</si>
  <si>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</si>
  <si>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</si>
  <si>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</si>
  <si>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</si>
  <si>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</si>
  <si>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</si>
  <si>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</si>
  <si>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</si>
  <si>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</si>
  <si>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</si>
  <si>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</si>
  <si>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</si>
  <si>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</si>
  <si>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</si>
  <si>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</si>
  <si>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</si>
  <si>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</si>
  <si>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</si>
  <si>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</si>
  <si>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</si>
  <si>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</si>
  <si>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</si>
  <si>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</si>
  <si>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</si>
  <si>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</si>
  <si>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</si>
  <si>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</si>
  <si>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</si>
  <si>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</si>
  <si>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</si>
  <si>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</si>
  <si>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</si>
  <si>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</si>
  <si>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</si>
  <si>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</si>
  <si>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</si>
  <si>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</si>
  <si>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</si>
  <si>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</si>
  <si>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</si>
  <si>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</si>
  <si>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</si>
  <si>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</si>
  <si>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</si>
  <si>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</si>
  <si>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</si>
  <si>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</si>
  <si>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</si>
  <si>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</si>
  <si>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</si>
  <si>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</si>
  <si>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</si>
  <si>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</si>
  <si>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</si>
  <si>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</si>
  <si>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</si>
  <si>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</si>
  <si>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</si>
  <si>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</si>
  <si>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</si>
  <si>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</si>
  <si>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</si>
  <si>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</si>
  <si>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</si>
  <si>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</si>
  <si>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</si>
  <si>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</si>
  <si>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</si>
  <si>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</si>
  <si>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</si>
  <si>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</si>
  <si>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</si>
  <si>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</si>
  <si>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</si>
  <si>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</si>
  <si>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</si>
  <si>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</si>
  <si>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</si>
  <si>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haj0012</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</si>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</sst>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304.7638870370356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45967.712312962962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45967.712312962962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45967.712312962962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45967.712312962962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45967.712312962962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45967.712312962962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45967.712312962962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45967.712312962962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45967.712312962962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45967.712312962962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45967.712312962962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45967.712312962962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45967.712312962962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45967.712312962962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45967.712312962962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45967.712312962962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45967.712312962962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45967.712312962962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45967.712312962962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45967.712312962962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45967.712312962962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45967.712312962962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45967.712312962962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45967.712312962962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45967.712312962962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45967.712312962962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45967.712312962962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45967.712312962962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45967.712312962962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45967.712312962962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45967.712312962962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45967.712312962962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45967.712312962962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45967.712312962962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45967.712312962962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45967.712312962962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45967.712312962962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45967.712312962962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45967.712312962962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45967.712312962962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45967.712312962962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45967.712312962962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45967.712312962962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45967.712312962962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45967.712312962962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45967.712312962962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45967.712312962962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45967.712312962962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45967.712312962962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45967.712312962962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45967.712312962962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45967.712312962962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45967.712312962962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45967.712312962962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45967.712312962962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45967.712312962962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45967.712312962962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45967.712312962962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45967.712312962962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45967.712312962962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45967.712312962962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45967.712312962962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45967.712312962962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45967.712312962962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45967.712312962962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45967.712312962962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45967.712312962962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45967.712312962962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45967.712312962962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45967.712312962962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45967.712312962962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45967.712312962962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45967.712312962962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45967.712312962962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45967.712312962962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45967.712312962962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45967.712312962962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45967.712312962962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45967.712312962962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45967.712312962962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45967.712312962962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45967.712312962962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142.71247500000027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1.1780555556470063E-2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45967.712312962962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45967.712312962962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45967.712312962962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45967.712312962962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45967.712312962962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45967.712312962962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45967.712312962962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45967.712312962962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45967.712312962962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45967.712312962962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45967.712312962962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45967.712312962962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45967.712312962962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45967.712312962962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45967.712312962962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45967.712312962962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45967.712312962962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45967.712312962962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45967.712312962962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45967.712312962962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45967.712312962962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45967.712312962962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45967.712312962962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45967.712312962962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45967.712312962962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45967.712312962962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45967.712312962962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45967.712312962962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45967.712312962962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45967.712312962962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45967.712312962962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45967.712312962962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45967.712312962962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45967.712312962962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45967.712312962962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45967.712312962962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45967.712312962962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45967.712312962962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45967.712312962962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45967.712312962962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45967.712312962962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45967.712312962962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45967.712312962962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45967.712312962962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45967.712312962962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45967.712312962962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45967.712312962962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45967.712312962962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45967.712312962962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45967.712312962962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45967.712312962962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45967.712312962962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45967.712312962962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45967.712312962962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45967.712312962962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45967.712312962962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45967.712312962962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45967.712312962962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45967.712312962962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45967.712312962962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45967.712312962962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45967.712312962962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45967.712312962962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45967.712312962962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45967.712312962962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45967.712312962962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45967.712312962962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45967.712312962962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45967.712312962962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45967.712312962962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45967.712312962962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45967.712312962962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45967.712312962962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45967.712312962962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45967.712312962962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45967.712312962962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45967.712312962962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45967.712312962962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45967.712312962962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45967.712312962962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45967.712312962962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45967.712312962962</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45967.712312962962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45967.712312962962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45967.712312962962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45967.712312962962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45967.712312962962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45967.712312962962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45967.712312962962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45967.712312962962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45967.712312962962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45967.712312962962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45967.712312962962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45967.712312962962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45967.712312962962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45967.712312962962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45967.712312962962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45967.712312962962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45967.712312962962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45967.712312962962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45967.712312962962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45967.712312962962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45967.712312962962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45967.712312962962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45967.712312962962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45967.712312962962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45967.712312962962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45967.712312962962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45967.712312962962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45967.712312962962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45967.712312962962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45967.712312962962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45967.712312962962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45967.712312962962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45967.712312962962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45967.712312962962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45967.712312962962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45967.712312962962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45967.712312962962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45967.712312962962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45967.712312962962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45967.712312962962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45967.712312962962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45967.712312962962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45967.712312962962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45967.712312962962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45967.712312962962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45967.712312962962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45967.712312962962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45967.712312962962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45967.712312962962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45967.712312962962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45967.712312962962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45967.712312962962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45967.712312962962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45967.712312962962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45967.712312962962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45967.712312962962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45967.712312962962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45967.712312962962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45967.712312962962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45967.712312962962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45967.712312962962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45967.712312962962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45967.712312962962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45967.712312962962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45967.712312962962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45967.712312962962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45967.712312962962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45967.712312962962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45967.712312962962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45967.712312962962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45967.712312962962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45967.712312962962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45967.712312962962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45967.712312962962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45967.712312962962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45967.712312962962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45967.712312962962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45967.712312962962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45967.712312962962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45967.712312962962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45967.712312962962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45967.712312962962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45967.712312962962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45967.712312962962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45967.712312962962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45967.712312962962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45967.712312962962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45967.712312962962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45967.712312962962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45967.712312962962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45967.712312962962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45967.712312962962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45967.712312962962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45967.712312962962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45967.712312962962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45967.712312962962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45967.712312962962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45967.712312962962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45967.712312962962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45967.712312962962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45967.712312962962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45967.712312962962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45967.712312962962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45967.712312962962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45967.712312962962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45967.712312962962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45967.712312962962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45967.712312962962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45967.712312962962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45967.712312962962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45967.712312962962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45967.712312962962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45967.712312962962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45967.712312962962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45967.712312962962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45967.712312962962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45967.712312962962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45967.712312962962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45967.712312962962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45967.712312962962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45967.712312962962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45967.712312962962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45967.712312962962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45967.712312962962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45967.712312962962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45967.712312962962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45967.712312962962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45967.712312962962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45967.712312962962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45967.712312962962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45967.712312962962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45967.712312962962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45967.712312962962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45967.712312962962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45967.712312962962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45967.712312962962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45967.712312962962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45967.712312962962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45967.712312962962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45967.712312962962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45967.712312962962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45967.712312962962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45967.712312962962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45967.712312962962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45967.712312962962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45967.712312962962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45967.712312962962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45967.712312962962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45967.712312962962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45967.712312962962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45967.712312962962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45967.712312962962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45967.712312962962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45967.712312962962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45967.712312962962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45967.712312962962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45967.712312962962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45967.712312962962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45967.712312962962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45967.712312962962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45967.712312962962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45967.712312962962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45967.712312962962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45967.712312962962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45967.712312962962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45967.712312962962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45967.712312962962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45967.712312962962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45967.712312962962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45967.712312962962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45967.712312962962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45967.712312962962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45967.712312962962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45967.712312962962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45967.712312962962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45967.712312962962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45967.712312962962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45967.712312962962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45967.712312962962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45967.712312962962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45967.712312962962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45967.712312962962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45967.712312962962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45967.712312962962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45967.712312962962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45967.712312962962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45967.712312962962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45967.712312962962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45967.712312962962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45967.712312962962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45967.712312962962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45967.712312962962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45967.712312962962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45967.712312962962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45967.712312962962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45967.712312962962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45967.712312962962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45967.712312962962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45967.712312962962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45967.712312962962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45967.712312962962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45967.712312962962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45967.712312962962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45967.712312962962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45967.712312962962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45967.712312962962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45967.712312962962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45967.712312962962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45967.712312962962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45967.712312962962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45967.712312962962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45967.712312962962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45967.712312962962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45967.712312962962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45967.712312962962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45967.712312962962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45967.712312962962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45967.712312962962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45967.712312962962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45967.712312962962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45967.712312962962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45967.712312962962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45967.712312962962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45967.712312962962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45967.712312962962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45967.712312962962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45967.712312962962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45967.712312962962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45967.712312962962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45967.712312962962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45967.712312962962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45967.712312962962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45967.712312962962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45967.712312962962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45967.712312962962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45967.712312962962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45967.712312962962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45967.712312962962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45967.712312962962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45967.712312962962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45967.712312962962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45967.712312962962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45967.712312962962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45967.712312962962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45967.712312962962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45967.712312962962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45967.712312962962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45967.712312962962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45967.712312962962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45967.712312962962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45967.712312962962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45967.712312962962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45967.712312962962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45967.712312962962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45967.712312962962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45967.712312962962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45967.712312962962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45967.712312962962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45967.712312962962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45967.712312962962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45967.712312962962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45967.712312962962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45967.712312962962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45967.712312962962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45967.712312962962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45967.712312962962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45967.712312962962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45967.712312962962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45967.712312962962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45967.712312962962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45967.712312962962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45967.712312962962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45967.712312962962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45967.712312962962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45967.712312962962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45967.712312962962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45967.712312962962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45967.712312962962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45967.712312962962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45967.712312962962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45967.712312962962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45967.712312962962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45967.712312962962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45967.712312962962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45967.712312962962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45967.712312962962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45967.712312962962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45967.712312962962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45967.712312962962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45967.712312962962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45967.712312962962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45967.712312962962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45967.712312962962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45967.712312962962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45967.712312962962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45967.712312962962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45967.712312962962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45967.712312962962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45967.712312962962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45967.712312962962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45967.712312962962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45967.712312962962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45967.712312962962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45967.712312962962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45967.712312962962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45967.712312962962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45967.712312962962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45967.712312962962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45967.712312962962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45967.712312962962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45967.712312962962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45967.712312962962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45967.712312962962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45967.712312962962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45967.712312962962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45967.712312962962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45967.712312962962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45967.712312962962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45967.712312962962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45967.712312962962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45967.712312962962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45967.712312962962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45967.712312962962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45967.712312962962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45967.712312962962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45967.712312962962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45967.712312962962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45967.712312962962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45967.712312962962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45967.712312962962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45967.712312962962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45967.712312962962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45967.712312962962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45967.712312962962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45967.712312962962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45967.712312962962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45967.712312962962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45967.712312962962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45967.712312962962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45967.712312962962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45967.712312962962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45967.712312962962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45967.712312962962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45967.712312962962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45967.712312962962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45967.712312962962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45967.712312962962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45967.712312962962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45967.712312962962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45967.712312962962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45967.712312962962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45967.712312962962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45967.712312962962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45967.712312962962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45967.712312962962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45967.712312962962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45967.712312962962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45967.712312962962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45967.712312962962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45967.712312962962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45967.712312962962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45967.712312962962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45967.712312962962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45967.712312962962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45967.712312962962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45967.712312962962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45967.712312962962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45967.712312962962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45967.712312962962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45967.712312962962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45967.712312962962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45967.712312962962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45967.712312962962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45967.712312962962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45967.712312962962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45967.712312962962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45967.712312962962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45967.712312962962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45967.712312962962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45967.712312962962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45967.712312962962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45967.712312962962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45967.712312962962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45967.712312962962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45967.712312962962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45967.712312962962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45967.712312962962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45967.712312962962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45967.712312962962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45967.712312962962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45967.712312962962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45967.712312962962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45967.712312962962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45967.712312962962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45967.712312962962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45967.712312962962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45967.712312962962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45967.712312962962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45967.712312962962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45967.712312962962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45967.712312962962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45967.712312962962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45967.712312962962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45967.712312962962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45967.712312962962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45967.712312962962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45967.712312962962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45967.712312962962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45967.712312962962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45967.712312962962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45967.712312962962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45967.712312962962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45967.712312962962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45967.712312962962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45967.712312962962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45967.712312962962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45967.712312962962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45967.712312962962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45967.712312962962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45967.712312962962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45967.712312962962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45967.712312962962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45967.712312962962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45967.712312962962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45967.712312962962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45967.712312962962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45967.712312962962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45967.712312962962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45967.712312962962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45967.712312962962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45967.712312962962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45967.712312962962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45967.712312962962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45967.712312962962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45967.712312962962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45967.712312962962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45967.712312962962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45967.712312962962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45967.712312962962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45967.712312962962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45967.712312962962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45967.712312962962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45967.712312962962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45967.712312962962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45967.712312962962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45967.712312962962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45967.712312962962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45967.712312962962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45967.712312962962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45967.712312962962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45967.712312962962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45967.712312962962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45967.712312962962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45967.712312962962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45967.712312962962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45967.712312962962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45967.712312962962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45967.712312962962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45967.712312962962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45967.712312962962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45967.712312962962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45967.712312962962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45967.712312962962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45967.712312962962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45967.712312962962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45967.712312962962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45967.712312962962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45967.712312962962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45967.712312962962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45967.712312962962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45967.712312962962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45967.712312962962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45967.712312962962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45967.712312962962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45967.712312962962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45967.712312962962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45967.712312962962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45967.712312962962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45967.712312962962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45967.712312962962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45967.712312962962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45967.712312962962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45967.712312962962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45967.712312962962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45967.712312962962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45967.712312962962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45967.712312962962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45967.712312962962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45967.712312962962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45967.712312962962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45967.712312962962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45967.712312962962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45967.712312962962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45967.712312962962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45967.712312962962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45967.712312962962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45967.712312962962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45967.712312962962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45967.712312962962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45967.712312962962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45967.712312962962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45967.712312962962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45967.712312962962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45967.712312962962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45967.712312962962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45967.712312962962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45967.712312962962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45967.712312962962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45967.712312962962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45967.712312962962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45967.712312962962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45967.712312962962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45967.712312962962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45967.712312962962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45967.712312962962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45967.712312962962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45967.712312962962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45967.712312962962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45967.712312962962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45967.712312962962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45967.712312962962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45967.712312962962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45967.712312962962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45967.712312962962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45967.712312962962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45967.712312962962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45967.712312962962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45967.712312962962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45967.712312962962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45967.712312962962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45967.712312962962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45967.712312962962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45967.712312962962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45967.712312962962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45967.712312962962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45967.712312962962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45967.712312962962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45967.712312962962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45967.712312962962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45967.712312962962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45967.712312962962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45967.712312962962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45967.712312962962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45967.712312962962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45967.712312962962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45967.712312962962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45967.712312962962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45967.712312962962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45967.712312962962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45967.712312962962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45967.712312962962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45967.712312962962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45967.712312962962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45967.712312962962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45967.712312962962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45967.712312962962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45967.712312962962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45967.712312962962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45967.712312962962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45967.712312962962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45967.712312962962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45967.712312962962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45967.712312962962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45967.712312962962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45967.712312962962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45967.712312962962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45967.712312962962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45967.712312962962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45967.712312962962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45967.712312962962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45967.712312962962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45967.712312962962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45967.712312962962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45967.712312962962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45967.712312962962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45967.712312962962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45967.712312962962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45967.712312962962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45967.712312962962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45967.712312962962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45967.712312962962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45967.712312962962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45967.712312962962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45967.712312962962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45967.712312962962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45967.712312962962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45967.712312962962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45967.712312962962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45967.712312962962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45967.712312962962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45967.712312962962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45967.712312962962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45967.712312962962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45967.712312962962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45967.712312962962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45967.712312962962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45967.712312962962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45967.712312962962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45967.712312962962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45967.712312962962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45967.712312962962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45967.712312962962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45967.712312962962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45967.712312962962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45967.712312962962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45967.712312962962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45967.712312962962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45967.712312962962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45967.712312962962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45967.712312962962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45967.712312962962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45967.712312962962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45967.712312962962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45967.712312962962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45967.712312962962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45967.712312962962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45967.712312962962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45967.712312962962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45967.712312962962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45967.712312962962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45967.712312962962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45967.712312962962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45967.712312962962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45967.712312962962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45967.712312962962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45967.712312962962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45967.712312962962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45967.712312962962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45967.712312962962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45967.712312962962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45967.712312962962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45967.712312962962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45967.712312962962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45967.712312962962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45967.712312962962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45967.712312962962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45967.712312962962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45967.712312962962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45967.712312962962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45967.712312962962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45967.712312962962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45967.712312962962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45967.712312962962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45967.712312962962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45967.712312962962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45967.712312962962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45967.712312962962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45967.712312962962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45967.712312962962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45967.712312962962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45967.712312962962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45967.712312962962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45967.712312962962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45967.712312962962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45967.712312962962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45967.712312962962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45967.712312962962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45967.712312962962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45967.712312962962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45967.712312962962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45967.712312962962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45967.712312962962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45967.712312962962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45967.712312962962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45967.712312962962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45967.712312962962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45967.712312962962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45967.712312962962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45967.712312962962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45967.712312962962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45967.712312962962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45967.712312962962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45967.712312962962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45967.712312962962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45967.712312962962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45967.712312962962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45967.712312962962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45967.712312962962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45967.712312962962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45967.712312962962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45967.712312962962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45967.712312962962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45967.712312962962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45967.712312962962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45967.712312962962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45967.712312962962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45967.712312962962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45967.712312962962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45967.712312962962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45967.712312962962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45967.712312962962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45967.712312962962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45967.712312962962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45967.712312962962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45967.712312962962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45967.712312962962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45967.712312962962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45967.712312962962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45967.712312962962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45967.712312962962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45967.712312962962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45967.712312962962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45967.712312962962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45967.712312962962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45967.712312962962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45967.712312962962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45967.712312962962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45967.712312962962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45967.712312962962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45967.712312962962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45967.712312962962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45967.712312962962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45967.712312962962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45967.712312962962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45967.712312962962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45967.712312962962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45967.712312962962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45967.712312962962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45967.712312962962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45967.712312962962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45967.712312962962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45967.712312962962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45967.712312962962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45967.712312962962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45967.712312962962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45967.712312962962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45967.712312962962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45967.712312962962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45967.712312962962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45967.712312962962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45967.712312962962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45967.712312962962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45967.712312962962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45967.712312962962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45967.712312962962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45967.712312962962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45967.712312962962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45967.712312962962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45967.712312962962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45967.712312962962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45967.712312962962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45967.712312962962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45967.712312962962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45967.712312962962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45967.712312962962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45967.712312962962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45967.712312962962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45967.712312962962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45967.712312962962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45967.712312962962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45967.712312962962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45967.712312962962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45967.712312962962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45967.712312962962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45967.712312962962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45967.712312962962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45967.712312962962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45967.712312962962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45967.712312962962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45967.712312962962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45967.712312962962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45967.712312962962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45967.712312962962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45967.712312962962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45967.712312962962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45967.712312962962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45967.712312962962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45967.712312962962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45967.712312962962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45967.712312962962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45967.712312962962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45967.712312962962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45967.712312962962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45967.712312962962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45967.712312962962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45967.712312962962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45967.712312962962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45967.712312962962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45967.712312962962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45967.712312962962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45967.712312962962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45967.712312962962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45967.712312962962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45967.712312962962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45967.712312962962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45967.712312962962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45967.712312962962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45967.712312962962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45967.712312962962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45967.712312962962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45967.712312962962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45967.712312962962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45967.712312962962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45967.712312962962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45967.712312962962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45967.712312962962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45967.712312962962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45967.712312962962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45967.712312962962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45967.712312962962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45967.712312962962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45967.712312962962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45967.712312962962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45967.712312962962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45967.712312962962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45967.712312962962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45967.712312962962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45967.712312962962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45967.712312962962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45967.712312962962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45967.712312962962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45967.712312962962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45967.712312962962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45967.712312962962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45967.712312962962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45967.712312962962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45967.712312962962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45967.712312962962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45967.712312962962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45967.712312962962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45967.712312962962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45967.712312962962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45967.712312962962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45967.712312962962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45967.712312962962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45967.712312962962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45967.712312962962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45967.712312962962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45967.712312962962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45967.712312962962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45967.712312962962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45967.712312962962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45967.712312962962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45967.712312962962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45967.712312962962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45967.712312962962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45967.712312962962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45967.712312962962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45967.712312962962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45967.712312962962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45967.712312962962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45967.712312962962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45967.712312962962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45967.712312962962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45967.712312962962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45967.712312962962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45967.712312962962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45967.712312962962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45967.712312962962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45967.712312962962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45967.712312962962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45967.712312962962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45967.712312962962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45967.712312962962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45967.712312962962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45967.712312962962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45967.712312962962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45967.712312962962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45967.712312962962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45967.712312962962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45967.712312962962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45967.712312962962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45967.712312962962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45967.712312962962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45967.712312962962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45967.712312962962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45967.712312962962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45967.712312962962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45967.712312962962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45967.712312962962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45967.712312962962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45967.712312962962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45967.712312962962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45967.712312962962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45967.712312962962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45967.712312962962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45967.712312962962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45967.712312962962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45967.712312962962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45967.712312962962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45967.712312962962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45967.712312962962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45967.712312962962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45967.712312962962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45967.712312962962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45967.712312962962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45967.712312962962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45967.712312962962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45967.712312962962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45967.712312962962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45967.712312962962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45967.712312962962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45967.712312962962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45967.712312962962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45967.712312962962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45967.712312962962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45967.712312962962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45967.712312962962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45967.712312962962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45967.712312962962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45967.712312962962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45967.712312962962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45967.712312962962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45967.712312962962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45967.712312962962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45967.712312962962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45967.712312962962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45967.712312962962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45967.712312962962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45967.712312962962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45967.712312962962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45967.712312962962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45967.712312962962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45967.712312962962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45967.712312962962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45967.712312962962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45967.712312962962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45967.712312962962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45967.712312962962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45967.712312962962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45967.712312962962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45967.712312962962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45967.712312962962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45967.712312962962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45967.712312962962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45967.712312962962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45967.712312962962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45967.712312962962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45967.712312962962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45967.712312962962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45967.712312962962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45967.712312962962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45967.712312962962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45967.712312962962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45967.712312962962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45967.712312962962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45967.712312962962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45967.712312962962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45967.712312962962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45967.712312962962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45967.712312962962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45967.712312962962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45967.712312962962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45967.712312962962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45967.712312962962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45967.712312962962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45967.712312962962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45967.712312962962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45967.712312962962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45967.712312962962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45967.712312962962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45967.712312962962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45967.712312962962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45967.712312962962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45967.712312962962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45967.712312962962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45967.712312962962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45967.712312962962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45967.712312962962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45967.712312962962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45967.712312962962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45967.712312962962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45967.712312962962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45967.712312962962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45967.712312962962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45967.712312962962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45967.712312962962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45967.712312962962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45967.712312962962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45967.712312962962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45967.712312962962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45967.712312962962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45967.712312962962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45967.712312962962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45967.712312962962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45967.712312962962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45967.712312962962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45967.712312962962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45967.712312962962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45967.712312962962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45967.712312962962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45967.712312962962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45967.712312962962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45967.712312962962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45967.712312962962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45967.712312962962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45967.712312962962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45967.712312962962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45967.712312962962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45967.712312962962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45967.712312962962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45967.712312962962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45967.712312962962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45967.712312962962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45967.712312962962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45967.712312962962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45967.712312962962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45967.712312962962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45967.712312962962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45967.712312962962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45967.712312962962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45967.712312962962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45967.712312962962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45967.712312962962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45967.712312962962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45967.712312962962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45967.712312962962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45967.712312962962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45967.712312962962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45967.712312962962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45967.712312962962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45967.712312962962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45967.712312962962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45967.712312962962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45967.712312962962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45967.712312962962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45967.712312962962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45967.712312962962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45967.712312962962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45967.712312962962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45967.712312962962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45967.712312962962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45967.712312962962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45967.712312962962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45967.712312962962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45967.712312962962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45967.712312962962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45967.712312962962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45967.712312962962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45967.712312962962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45967.712312962962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45967.712312962962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45967.712312962962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45967.712312962962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45967.712312962962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45967.712312962962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45967.712312962962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45967.712312962962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45967.712312962962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45967.712312962962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45967.712312962962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45967.712312962962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45967.712312962962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45967.712312962962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45967.712312962962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45967.712312962962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45967.712312962962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45967.712312962962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45967.712312962962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45967.712312962962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45967.712312962962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45967.712312962962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45967.712312962962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45967.712312962962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45967.712312962962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45967.712312962962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45967.712312962962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45967.712312962962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45967.712312962962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45967.712312962962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45967.712312962962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45967.712312962962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264.23159537036554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0.23057685184903676</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0.13075046295853099</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ca="1">IFERROR(NOW()-F5,"")</f>
        <v>0.12227824074216187</v>
      </c>
      <c r="H5" s="112">
        <v>45967.579270833332</v>
      </c>
      <c r="I5" s="108" t="str">
        <f>IFERROR(VLOOKUP(D5,DB!A:F,6,0),"")</f>
        <v>SCECO</v>
      </c>
      <c r="J5" s="108" t="str">
        <f>IFERROR(VLOOKUP(D5,DB!A:G,7,0),"")</f>
        <v>Dead</v>
      </c>
      <c r="K5" s="114" t="s">
        <v>39116</v>
      </c>
      <c r="L5" s="110" t="str">
        <f>IFERROR(VLOOKUP(D5,DB!A:I,9,0),"")</f>
        <v>Latis</v>
      </c>
    </row>
    <row r="6" spans="1:16" ht="15" customHeight="1">
      <c r="A6" s="108" t="s">
        <v>39117</v>
      </c>
      <c r="B6" s="108" t="str">
        <f>IFERROR(VLOOKUP(D6,DB!A:K,11,0),"")</f>
        <v>R4</v>
      </c>
      <c r="C6" s="109">
        <v>2</v>
      </c>
      <c r="D6" s="92" t="s">
        <v>37150</v>
      </c>
      <c r="E6" s="95" t="s">
        <v>39021</v>
      </c>
      <c r="F6" s="112"/>
      <c r="G6" s="113">
        <f ca="1">IFERROR(NOW()-F6,"")</f>
        <v>45967.712312962962</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45967.712312962962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45967.712312962962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45967.712312962962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45967.712312962962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45967.712312962962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45967.712312962962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45967.712312962962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45967.712312962962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45967.712312962962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45967.712312962962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45967.712312962962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45967.712312962962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45967.712312962962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45967.712312962962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45967.712312962962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45967.712312962962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45967.712312962962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45967.712312962962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45967.712312962962</v>
      </c>
      <c r="H25" s="112"/>
      <c r="I25" s="108" t="str">
        <f>IFERROR(VLOOKUP(D25,DB!A:F,6,0),"")</f>
        <v/>
      </c>
      <c r="J25" s="108" t="str">
        <f>IFERROR(VLOOKUP(D25,DB!A:G,7,0),"")</f>
        <v/>
      </c>
      <c r="K25" s="114"/>
      <c r="L25" s="110" t="str">
        <f>IFERROR(VLOOKUP(D25,DB!A:I,9,0),"")</f>
        <v/>
      </c>
    </row>
    <row r="26" spans="1:12" ht="15" customHeight="1">
      <c r="A26" s="153"/>
      <c r="B26" s="153" t="str">
        <f>IFERROR(VLOOKUP(D26,DB!A:K,11,0),"")</f>
        <v/>
      </c>
      <c r="C26" s="94"/>
      <c r="D26" s="92"/>
      <c r="E26" s="95"/>
      <c r="F26" s="96"/>
      <c r="G26" s="154">
        <f ca="1">IFERROR(NOW()-F26,"")</f>
        <v>45967.712312962962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45967.712312962962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45967.712312962962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45967.712312962962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45967.712312962962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45967.712312962962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45967.712312962962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45967.712312962962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45967.712312962962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45967.712312962962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45967.712312962962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45967.712312962962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45967.712312962962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45967.712312962962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45967.712312962962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45967.712312962962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45967.712312962962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45967.712312962962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45967.712312962962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45967.712312962962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45967.712312962962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45967.712312962962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45967.712312962962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45967.712312962962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45967.712312962962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45967.712312962962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45967.712312962962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45967.712312962962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45967.712312962962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45967.712312962962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45967.712312962962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45967.712312962962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45967.712312962962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45967.712312962962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45967.712312962962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45967.712312962962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45967.712312962962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45967.712312962962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45967.712312962962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45967.712312962962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45967.712312962962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45967.712312962962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45967.712312962962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45967.712312962962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45967.712312962962</v>
      </c>
      <c r="H70" s="96"/>
      <c r="I70" s="153" t="str">
        <f>IFERROR(VLOOKUP(D70,DB!A:F,6,0),"")</f>
        <v/>
      </c>
      <c r="J70" s="15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J15" sqref="J1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75.880252777773421</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41.523435648145096</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19.051201851849328</v>
      </c>
      <c r="H4" s="132">
        <v>45948.661111111112</v>
      </c>
      <c r="I4" s="131" t="str">
        <f>IFERROR(VLOOKUP(D4,DB!A:F,6,0),"")</f>
        <v>SCECO</v>
      </c>
      <c r="J4" s="131" t="str">
        <f>IFERROR(VLOOKUP(D4,DB!A:G,7,0),"")</f>
        <v>Dead</v>
      </c>
      <c r="K4" s="131" t="s">
        <v>39124</v>
      </c>
      <c r="L4" s="131" t="str">
        <f>IFERROR(VLOOKUP(D4,DB!A:I,9,0),"")</f>
        <v>Latis</v>
      </c>
    </row>
    <row r="5" spans="1:13" ht="15">
      <c r="A5" s="131" t="s">
        <v>39125</v>
      </c>
      <c r="B5" s="131" t="str">
        <f>IFERROR(VLOOKUP(D5,DB!A:K,11,0),"")</f>
        <v>R5</v>
      </c>
      <c r="C5" s="131">
        <v>2</v>
      </c>
      <c r="D5" s="131" t="s">
        <v>35780</v>
      </c>
      <c r="E5" s="131" t="s">
        <v>39126</v>
      </c>
      <c r="F5" s="132">
        <v>45967.684293981481</v>
      </c>
      <c r="G5" s="133">
        <f ca="1">IFERROR(NOW()-F5,"")</f>
        <v>2.8018981480272487E-2</v>
      </c>
      <c r="H5" s="132">
        <v>45967.702916666669</v>
      </c>
      <c r="I5" s="131" t="str">
        <f>IFERROR(VLOOKUP(D5,DB!A:F,6,0),"")</f>
        <v>Generator-SG</v>
      </c>
      <c r="J5" s="131" t="str">
        <f>IFERROR(VLOOKUP(D5,DB!A:G,7,0),"")</f>
        <v>Dead</v>
      </c>
      <c r="K5" s="131"/>
      <c r="L5" s="131" t="str">
        <f>IFERROR(VLOOKUP(D5,DB!A:I,9,0),"")</f>
        <v>Latis</v>
      </c>
    </row>
    <row r="6" spans="1:13" ht="15">
      <c r="A6" s="131"/>
      <c r="B6" s="131" t="str">
        <f>IFERROR(VLOOKUP(D6,DB!A:K,11,0),"")</f>
        <v>R5</v>
      </c>
      <c r="C6" s="131"/>
      <c r="D6" s="131" t="s">
        <v>39127</v>
      </c>
      <c r="E6" s="131"/>
      <c r="F6" s="132">
        <v>45967.690844907411</v>
      </c>
      <c r="G6" s="133">
        <f ca="1">IFERROR(NOW()-F6,"")</f>
        <v>2.1468055550940335E-2</v>
      </c>
      <c r="H6" s="132"/>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45967.712312962962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45967.712312962962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45967.712312962962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45967.712312962962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45967.712312962962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45967.712312962962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45967.712312962962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45967.712312962962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45967.712312962962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45967.712312962962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45967.712312962962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45967.712312962962</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45967.712312962962</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45967.712312962962</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45967.712312962962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45967.712312962962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45967.712312962962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45967.712312962962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45967.712312962962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45967.712312962962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45967.712312962962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45967.712312962962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45967.712312962962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45967.712312962962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45967.712312962962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45967.712312962962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45967.712312962962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45967.712312962962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45967.712312962962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45967.712312962962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45967.712312962962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45967.712312962962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45967.712312962962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45967.712312962962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45967.712312962962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45967.712312962962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45967.712312962962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45967.712312962962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45967.712312962962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45967.712312962962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45967.712312962962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45967.712312962962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45967.712312962962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45967.712312962962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45967.712312962962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45967.712312962962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45967.712312962962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45967.712312962962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45967.712312962962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45967.712312962962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45967.712312962962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45967.712312962962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45967.712312962962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45967.712312962962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45967.712312962962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45967.712312962962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45967.712312962962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45967.712312962962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45967.712312962962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45967.712312962962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45967.712312962962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45967.712312962962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45967.712312962962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45967.712312962962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45967.712312962962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45967.712312962962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45967.712312962962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45967.712312962962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45967.712312962962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45967.712312962962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45967.712312962962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45967.712312962962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45967.712312962962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45967.712312962962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45967.712312962962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45967.712312962962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45967.712312962962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45967.712312962962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45967.712312962962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45967.712312962962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45967.712312962962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45967.712312962962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45967.712312962962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45967.712312962962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45967.712312962962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45967.712312962962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45967.712312962962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45967.712312962962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45967.712312962962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45967.712312962962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45967.712312962962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45967.712312962962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45967.712312962962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45967.712312962962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45967.712312962962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45967.712312962962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45967.712312962962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45967.712312962962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45967.712312962962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45967.712312962962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45967.712312962962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45967.712312962962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45967.712312962962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45967.712312962962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45967.712312962962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45967.712312962962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45967.712312962962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45967.712312962962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45967.712312962962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45967.712312962962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45967.712312962962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45967.712312962962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45967.712312962962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45967.712312962962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45967.712312962962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45967.712312962962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45967.712312962962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45967.712312962962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45967.712312962962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45967.712312962962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45967.712312962962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45967.712312962962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45967.712312962962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45967.712312962962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45967.712312962962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45967.712312962962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45967.712312962962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45967.712312962962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45967.712312962962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45967.712312962962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45967.712312962962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45967.712312962962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45967.712312962962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45967.712312962962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45967.712312962962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45967.712312962962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45967.712312962962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45967.712312962962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45967.712312962962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45967.712312962962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45967.712312962962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45967.712312962962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45967.712312962962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45967.712312962962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45967.712312962962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45967.712312962962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45967.712312962962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45967.712312962962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45967.712312962962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45967.712312962962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45967.712312962962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45967.712312962962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45967.712312962962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45967.712312962962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45967.712312962962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45967.712312962962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45967.712312962962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45967.712312962962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45967.712312962962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45967.712312962962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45967.712312962962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45967.712312962962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45967.712312962962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45967.712312962962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45967.712312962962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45967.712312962962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45967.712312962962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45967.712312962962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45967.712312962962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45967.712312962962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45967.712312962962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45967.712312962962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45967.712312962962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45967.712312962962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45967.712312962962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45967.712312962962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45967.712312962962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45967.712312962962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45967.712312962962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45967.712312962962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45967.712312962962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45967.712312962962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45967.712312962962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45967.712312962962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45967.712312962962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45967.712312962962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45967.712312962962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45967.712312962962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45967.712312962962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45967.712312962962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45967.712312962962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45967.712312962962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45967.712312962962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45967.712312962962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45967.712312962962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45967.712312962962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45967.712312962962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45967.712312962962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45967.712312962962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45967.712312962962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45967.712312962962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45967.712312962962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45967.712312962962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45967.712312962962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45967.712312962962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45967.712312962962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45967.712312962962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45967.712312962962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45967.712312962962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45967.712312962962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45967.712312962962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45967.712312962962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45967.712312962962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45967.712312962962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45967.712312962962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45967.712312962962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45967.712312962962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45967.712312962962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45967.712312962962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45967.712312962962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45967.712312962962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45967.712312962962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45967.712312962962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45967.712312962962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45967.712312962962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45967.712312962962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45967.712312962962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45967.712312962962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45967.712312962962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45967.712312962962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45967.712312962962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45967.712312962962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45967.712312962962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45967.712312962962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45967.712312962962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45967.712312962962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45967.712312962962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45967.712312962962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45967.712312962962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45967.712312962962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45967.712312962962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45967.712312962962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45967.712312962962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45967.712312962962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45967.712312962962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45967.712312962962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45967.712312962962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45967.712312962962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45967.712312962962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45967.712312962962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45967.712312962962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45967.712312962962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45967.712312962962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45967.712312962962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45967.712312962962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45967.712312962962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45967.712312962962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45967.712312962962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45967.712312962962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45967.712312962962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45967.712312962962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45967.712312962962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45967.712312962962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45967.712312962962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45967.712312962962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45967.712312962962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45967.712312962962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45967.712312962962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45967.712312962962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45967.712312962962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45967.712312962962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45967.712312962962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45967.712312962962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45967.712312962962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45967.712312962962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45967.712312962962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45967.712312962962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45967.712312962962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45967.712312962962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45967.712312962962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45967.712312962962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45967.712312962962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45967.712312962962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45967.712312962962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45967.712312962962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45967.712312962962</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45967.712312962962</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45967.712312962962</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45967.712312962962</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4"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5.1387037034146488E-2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45967.712312962962</v>
      </c>
      <c r="H3" s="150"/>
      <c r="I3" s="86" t="str">
        <f>IFERROR(VLOOKUP(D3,DB!A:F,6,0),"")</f>
        <v/>
      </c>
      <c r="J3" s="61" t="str">
        <f>IFERROR(VLOOKUP(D3,DB!A:G,7,0),"")</f>
        <v/>
      </c>
      <c r="K3" s="151"/>
      <c r="L3" s="152" t="str">
        <f>IFERROR(VLOOKUP(D3,DB!A:I,9,0),"")</f>
        <v/>
      </c>
    </row>
    <row r="4" spans="1:12" ht="31.5" customHeight="1">
      <c r="A4" s="86"/>
      <c r="B4" s="61" t="str">
        <f>IFERROR(VLOOKUP(D4,DB!A:K,11,0),"")</f>
        <v>R6</v>
      </c>
      <c r="C4" s="61"/>
      <c r="D4" s="61" t="s">
        <v>7822</v>
      </c>
      <c r="E4" s="61"/>
      <c r="F4" s="148"/>
      <c r="G4" s="149">
        <f ca="1">IFERROR(NOW()-F4,"-")</f>
        <v>45967.712312962962</v>
      </c>
      <c r="H4" s="150"/>
      <c r="I4" s="86" t="str">
        <f>IFERROR(VLOOKUP(D4,DB!A:F,6,0),"")</f>
        <v>Generator-SG</v>
      </c>
      <c r="J4" s="61" t="str">
        <f>IFERROR(VLOOKUP(D4,DB!A:G,7,0),"")</f>
        <v>New BB</v>
      </c>
      <c r="K4" s="151"/>
      <c r="L4" s="152" t="str">
        <f>IFERROR(VLOOKUP(D4,DB!A:I,9,0),"")</f>
        <v>Zain</v>
      </c>
    </row>
    <row r="5" spans="1:12" ht="31.5" customHeight="1">
      <c r="A5" s="86"/>
      <c r="B5" s="61" t="str">
        <f>IFERROR(VLOOKUP(D5,DB!A:K,11,0),"")</f>
        <v>R6</v>
      </c>
      <c r="C5" s="61"/>
      <c r="D5" s="61" t="s">
        <v>7617</v>
      </c>
      <c r="E5" s="61"/>
      <c r="F5" s="148"/>
      <c r="G5" s="149">
        <f ca="1">IFERROR(NOW()-F5,"-")</f>
        <v>45967.712312962962</v>
      </c>
      <c r="H5" s="150"/>
      <c r="I5" s="86" t="str">
        <f>IFERROR(VLOOKUP(D5,DB!A:F,6,0),"")</f>
        <v>SCECO-Rental-Genset</v>
      </c>
      <c r="J5" s="61" t="str">
        <f>IFERROR(VLOOKUP(D5,DB!A:G,7,0),"")</f>
        <v>Good</v>
      </c>
      <c r="K5" s="151"/>
      <c r="L5" s="152" t="str">
        <f>IFERROR(VLOOKUP(D5,DB!A:I,9,0),"")</f>
        <v>Zain</v>
      </c>
    </row>
    <row r="6" spans="1:12" ht="31.5" customHeight="1">
      <c r="A6" s="86"/>
      <c r="B6" s="61" t="str">
        <f>IFERROR(VLOOKUP(D6,DB!A:K,11,0),"")</f>
        <v/>
      </c>
      <c r="C6" s="61"/>
      <c r="D6" s="61"/>
      <c r="E6" s="61"/>
      <c r="F6" s="148"/>
      <c r="G6" s="149">
        <f ca="1">IFERROR(NOW()-F6,"-")</f>
        <v>45967.712312962962</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45967.712312962962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45967.712312962962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45967.712312962962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45967.712312962962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45967.712312962962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45967.712312962962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45967.712312962962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45967.712312962962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45967.712312962962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45967.712312962962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45967.712312962962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45967.712312962962</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45967.712312962962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45967.712312962962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45967.712312962962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45967.712312962962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45967.712312962962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45967.712312962962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45967.712312962962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45967.712312962962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45967.712312962962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45967.712312962962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45967.712312962962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45967.712312962962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45967.712312962962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45967.712312962962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45967.712312962962</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45967.712312962962</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45967.712312962962</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45967.712312962962</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